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" yWindow="45" windowWidth="12120" windowHeight="9120" activeTab="0"/>
  </bookViews>
  <sheets>
    <sheet name="Demo Function" sheetId="1" r:id="rId1"/>
    <sheet name="Better Function" sheetId="2" r:id="rId2"/>
    <sheet name="First and Second Derivs" sheetId="3" r:id="rId3"/>
    <sheet name="Orders of magnitude" sheetId="4" r:id="rId4"/>
  </sheets>
  <definedNames>
    <definedName name="a">'Better Function'!$I$8</definedName>
    <definedName name="aa">'First and Second Derivs'!$J$4</definedName>
    <definedName name="b">'Better Function'!$J$11</definedName>
    <definedName name="bb">'First and Second Derivs'!$J$5</definedName>
    <definedName name="cc">'First and Second Derivs'!$J$6</definedName>
    <definedName name="dd">'First and Second Derivs'!$J$7</definedName>
    <definedName name="F_x">'Better Function'!$C$4</definedName>
    <definedName name="intercept">'First and Second Derivs'!#REF!</definedName>
    <definedName name="m">'Better Function'!$I$11</definedName>
    <definedName name="slope">'First and Second Derivs'!$H$19</definedName>
    <definedName name="x" localSheetId="3">'Orders of magnitude'!$A$4:$A$25</definedName>
    <definedName name="x">'Better Function'!$B$6</definedName>
  </definedNames>
  <calcPr fullCalcOnLoad="1"/>
</workbook>
</file>

<file path=xl/sharedStrings.xml><?xml version="1.0" encoding="utf-8"?>
<sst xmlns="http://schemas.openxmlformats.org/spreadsheetml/2006/main" count="52" uniqueCount="28">
  <si>
    <t>exact</t>
  </si>
  <si>
    <t>x</t>
  </si>
  <si>
    <t>Function</t>
  </si>
  <si>
    <t>F(x)</t>
  </si>
  <si>
    <t>F'(x)</t>
  </si>
  <si>
    <t>y = sin x</t>
  </si>
  <si>
    <t>% error</t>
  </si>
  <si>
    <r>
      <t>y=3x</t>
    </r>
    <r>
      <rPr>
        <vertAlign val="superscript"/>
        <sz val="9"/>
        <rFont val="Geneva"/>
        <family val="0"/>
      </rPr>
      <t>3</t>
    </r>
    <r>
      <rPr>
        <sz val="9"/>
        <rFont val="Geneva"/>
        <family val="0"/>
      </rPr>
      <t>+5x</t>
    </r>
    <r>
      <rPr>
        <vertAlign val="superscript"/>
        <sz val="9"/>
        <rFont val="Geneva"/>
        <family val="0"/>
      </rPr>
      <t>2</t>
    </r>
    <r>
      <rPr>
        <sz val="9"/>
        <rFont val="Geneva"/>
        <family val="0"/>
      </rPr>
      <t>-5x+11</t>
    </r>
  </si>
  <si>
    <r>
      <t>y=e</t>
    </r>
    <r>
      <rPr>
        <vertAlign val="superscript"/>
        <sz val="9"/>
        <rFont val="Geneva"/>
        <family val="0"/>
      </rPr>
      <t>-x</t>
    </r>
  </si>
  <si>
    <r>
      <t>y = a</t>
    </r>
    <r>
      <rPr>
        <vertAlign val="superscript"/>
        <sz val="9"/>
        <rFont val="Geneva"/>
        <family val="0"/>
      </rPr>
      <t xml:space="preserve">x </t>
    </r>
    <r>
      <rPr>
        <sz val="9"/>
        <rFont val="Geneva"/>
        <family val="0"/>
      </rPr>
      <t>(e.g., a = 3.5)</t>
    </r>
  </si>
  <si>
    <t>Demo to Illustrate Use of Simple First Derivative Function</t>
  </si>
  <si>
    <t>Demo to Illustrate Use of Advanced First Derivative Function</t>
  </si>
  <si>
    <t>a</t>
  </si>
  <si>
    <t>y = mx + b</t>
  </si>
  <si>
    <t>m</t>
  </si>
  <si>
    <t>b</t>
  </si>
  <si>
    <t>Reference in formula or in argument can be absolute, relative, mixed or a name.</t>
  </si>
  <si>
    <r>
      <t>Quadratic with roots 1X10</t>
    </r>
    <r>
      <rPr>
        <vertAlign val="superscript"/>
        <sz val="10"/>
        <rFont val="Geneva"/>
        <family val="0"/>
      </rPr>
      <t>-6</t>
    </r>
    <r>
      <rPr>
        <sz val="10"/>
        <rFont val="Geneva"/>
        <family val="0"/>
      </rPr>
      <t xml:space="preserve"> and 1x10</t>
    </r>
    <r>
      <rPr>
        <vertAlign val="superscript"/>
        <sz val="10"/>
        <rFont val="Geneva"/>
        <family val="0"/>
      </rPr>
      <t>-9</t>
    </r>
  </si>
  <si>
    <r>
      <t>Function: x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>-1.001X10</t>
    </r>
    <r>
      <rPr>
        <vertAlign val="superscript"/>
        <sz val="10"/>
        <rFont val="Geneva"/>
        <family val="0"/>
      </rPr>
      <t>-6</t>
    </r>
    <r>
      <rPr>
        <sz val="10"/>
        <rFont val="Geneva"/>
        <family val="0"/>
      </rPr>
      <t>x+10</t>
    </r>
    <r>
      <rPr>
        <vertAlign val="superscript"/>
        <sz val="10"/>
        <rFont val="Geneva"/>
        <family val="0"/>
      </rPr>
      <t>-15</t>
    </r>
  </si>
  <si>
    <t>(use scale_factor to handle case where x = 0)</t>
  </si>
  <si>
    <t>F''(x)</t>
  </si>
  <si>
    <t>First and Second Derivative Functions</t>
  </si>
  <si>
    <t xml:space="preserve">bb = </t>
  </si>
  <si>
    <t xml:space="preserve">aa = </t>
  </si>
  <si>
    <t xml:space="preserve">cc = </t>
  </si>
  <si>
    <t xml:space="preserve">dd = </t>
  </si>
  <si>
    <r>
      <t>y = 2x</t>
    </r>
    <r>
      <rPr>
        <vertAlign val="superscript"/>
        <sz val="10"/>
        <rFont val="Geneva"/>
        <family val="0"/>
      </rPr>
      <t xml:space="preserve">3 </t>
    </r>
    <r>
      <rPr>
        <sz val="10"/>
        <rFont val="Geneva"/>
        <family val="0"/>
      </rPr>
      <t>– 20x</t>
    </r>
    <r>
      <rPr>
        <vertAlign val="superscript"/>
        <sz val="10"/>
        <rFont val="Geneva"/>
        <family val="0"/>
      </rPr>
      <t xml:space="preserve">2 </t>
    </r>
    <r>
      <rPr>
        <sz val="10"/>
        <rFont val="Geneva"/>
        <family val="0"/>
      </rPr>
      <t>+ 11x + 30</t>
    </r>
  </si>
  <si>
    <t>(some formulas to handle case where x = 0)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</si>
</sst>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00"/>
    <numFmt numFmtId="166" formatCode="0.000000"/>
    <numFmt numFmtId="167" formatCode="0.0000E+00"/>
    <numFmt numFmtId="168" formatCode="0.000E+00"/>
    <numFmt numFmtId="169" formatCode="0.0E+00"/>
    <numFmt numFmtId="170" formatCode="0.00000000"/>
    <numFmt numFmtId="171" formatCode="0.0000000"/>
    <numFmt numFmtId="172" formatCode="0.00000"/>
    <numFmt numFmtId="173" formatCode="0.0000"/>
    <numFmt numFmtId="174" formatCode="0.000"/>
    <numFmt numFmtId="175" formatCode="0.0"/>
    <numFmt numFmtId="176" formatCode="0.00000E+00"/>
    <numFmt numFmtId="177" formatCode="0.000000E+00"/>
    <numFmt numFmtId="178" formatCode="0.0000000E+00"/>
    <numFmt numFmtId="179" formatCode="0.0%"/>
    <numFmt numFmtId="180" formatCode="0.000%"/>
    <numFmt numFmtId="181" formatCode="0.0000%"/>
    <numFmt numFmtId="182" formatCode="0.0E+00;\-0.0E+00;"/>
    <numFmt numFmtId="183" formatCode="0.0E+00;\-0E+00;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vertAlign val="superscript"/>
      <sz val="9"/>
      <name val="Geneva"/>
      <family val="0"/>
    </font>
    <font>
      <vertAlign val="superscript"/>
      <sz val="10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9.5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71" fontId="1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'First and Second Derivs'!$A$4:$A$19</c:f>
              <c:numCache/>
            </c:numRef>
          </c:xVal>
          <c:yVal>
            <c:numRef>
              <c:f>'First and Second Derivs'!$B$4:$B$19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'First and Second Derivs'!$A$4:$A$19</c:f>
              <c:numCache/>
            </c:numRef>
          </c:xVal>
          <c:yVal>
            <c:numRef>
              <c:f>'First and Second Derivs'!$D$4:$D$19</c:f>
              <c:numCache/>
            </c:numRef>
          </c:yVal>
          <c:smooth val="1"/>
        </c:ser>
        <c:axId val="48520880"/>
        <c:axId val="34034737"/>
      </c:scatterChart>
      <c:val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34737"/>
        <c:crosses val="autoZero"/>
        <c:crossBetween val="midCat"/>
        <c:dispUnits/>
      </c:valAx>
      <c:valAx>
        <c:axId val="34034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20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7725"/>
          <c:w val="0.9495"/>
          <c:h val="0.92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'Orders of magnitude'!$A$5:$A$20</c:f>
              <c:numCache/>
            </c:numRef>
          </c:xVal>
          <c:yVal>
            <c:numRef>
              <c:f>'Orders of magnitude'!$B$5:$B$20</c:f>
              <c:numCache/>
            </c:numRef>
          </c:yVal>
          <c:smooth val="0"/>
        </c:ser>
        <c:axId val="37877178"/>
        <c:axId val="5350283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'Orders of magnitude'!$A$5:$A$20</c:f>
              <c:numCache/>
            </c:numRef>
          </c:xVal>
          <c:yVal>
            <c:numRef>
              <c:f>'Orders of magnitude'!$C$5:$C$20</c:f>
              <c:numCache/>
            </c:numRef>
          </c:yVal>
          <c:smooth val="0"/>
        </c:ser>
        <c:axId val="48152548"/>
        <c:axId val="30719749"/>
      </c:scatterChart>
      <c:valAx>
        <c:axId val="3787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0283"/>
        <c:crosses val="autoZero"/>
        <c:crossBetween val="midCat"/>
        <c:dispUnits/>
      </c:valAx>
      <c:valAx>
        <c:axId val="5350283"/>
        <c:scaling>
          <c:orientation val="minMax"/>
        </c:scaling>
        <c:axPos val="l"/>
        <c:delete val="0"/>
        <c:numFmt formatCode="0.0E+00;\-0.0E+00;" sourceLinked="0"/>
        <c:majorTickMark val="in"/>
        <c:minorTickMark val="none"/>
        <c:tickLblPos val="nextTo"/>
        <c:crossAx val="37877178"/>
        <c:crosses val="autoZero"/>
        <c:crossBetween val="midCat"/>
        <c:dispUnits/>
      </c:valAx>
      <c:valAx>
        <c:axId val="48152548"/>
        <c:scaling>
          <c:orientation val="minMax"/>
        </c:scaling>
        <c:axPos val="b"/>
        <c:delete val="1"/>
        <c:majorTickMark val="in"/>
        <c:minorTickMark val="none"/>
        <c:tickLblPos val="nextTo"/>
        <c:crossAx val="30719749"/>
        <c:crosses val="max"/>
        <c:crossBetween val="midCat"/>
        <c:dispUnits/>
      </c:valAx>
      <c:valAx>
        <c:axId val="30719749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48152548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</xdr:row>
      <xdr:rowOff>76200</xdr:rowOff>
    </xdr:from>
    <xdr:to>
      <xdr:col>14</xdr:col>
      <xdr:colOff>466725</xdr:colOff>
      <xdr:row>18</xdr:row>
      <xdr:rowOff>28575</xdr:rowOff>
    </xdr:to>
    <xdr:graphicFrame>
      <xdr:nvGraphicFramePr>
        <xdr:cNvPr id="1" name="Chart 4"/>
        <xdr:cNvGraphicFramePr/>
      </xdr:nvGraphicFramePr>
      <xdr:xfrm>
        <a:off x="6248400" y="457200"/>
        <a:ext cx="3800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5</xdr:row>
      <xdr:rowOff>28575</xdr:rowOff>
    </xdr:from>
    <xdr:to>
      <xdr:col>10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038725" y="876300"/>
        <a:ext cx="4505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5.375" style="0" customWidth="1"/>
    <col min="2" max="2" width="4.625" style="0" customWidth="1"/>
    <col min="3" max="3" width="8.125" style="0" customWidth="1"/>
    <col min="4" max="4" width="11.625" style="0" customWidth="1"/>
    <col min="5" max="5" width="11.75390625" style="0" customWidth="1"/>
    <col min="6" max="6" width="8.875" style="0" customWidth="1"/>
    <col min="7" max="16384" width="11.375" style="0" customWidth="1"/>
  </cols>
  <sheetData>
    <row r="1" spans="1:6" ht="12.75">
      <c r="A1" s="12" t="s">
        <v>10</v>
      </c>
      <c r="B1" s="10"/>
      <c r="C1" s="10"/>
      <c r="D1" s="10"/>
      <c r="E1" s="10"/>
      <c r="F1" s="10"/>
    </row>
    <row r="2" spans="1:6" ht="12.75">
      <c r="A2" s="1" t="s">
        <v>2</v>
      </c>
      <c r="B2" s="2" t="s">
        <v>1</v>
      </c>
      <c r="C2" s="2" t="s">
        <v>3</v>
      </c>
      <c r="D2" s="2" t="s">
        <v>4</v>
      </c>
      <c r="E2" s="2" t="s">
        <v>0</v>
      </c>
      <c r="F2" s="2" t="s">
        <v>6</v>
      </c>
    </row>
    <row r="3" spans="1:6" ht="13.5">
      <c r="A3" s="3" t="s">
        <v>7</v>
      </c>
      <c r="B3" s="3">
        <v>2</v>
      </c>
      <c r="C3" s="3">
        <f>3*$B$3^3+5*B3^2-5*B3+11</f>
        <v>45</v>
      </c>
      <c r="D3" s="7">
        <f>FirstDerivDemo(C3,B3)</f>
        <v>51.000000266453526</v>
      </c>
      <c r="E3" s="3">
        <f>9*B3^2+10*B3-5</f>
        <v>51</v>
      </c>
      <c r="F3" s="5">
        <f>100*(E3-D3)/E3</f>
        <v>-5.224578939412501E-07</v>
      </c>
    </row>
    <row r="4" spans="1:6" ht="12.75">
      <c r="A4" s="3" t="s">
        <v>5</v>
      </c>
      <c r="B4" s="3">
        <v>1</v>
      </c>
      <c r="C4" s="6">
        <f>SIN(B4)</f>
        <v>0.8414709848078965</v>
      </c>
      <c r="D4" s="7">
        <f>FirstDerivDemo(C4,B4)</f>
        <v>0.5403023061819261</v>
      </c>
      <c r="E4" s="7">
        <f>COS(B4)</f>
        <v>0.5403023058681398</v>
      </c>
      <c r="F4" s="5">
        <f>100*(E4-D4)/E4</f>
        <v>-5.807606720251086E-08</v>
      </c>
    </row>
    <row r="5" spans="1:6" ht="13.5">
      <c r="A5" s="3" t="s">
        <v>8</v>
      </c>
      <c r="B5" s="3">
        <v>-1</v>
      </c>
      <c r="C5" s="6">
        <f>EXP(B5)</f>
        <v>0.36787944117144233</v>
      </c>
      <c r="D5" s="7">
        <f>FirstDerivDemo(C5,B5)</f>
        <v>0.36787944025929836</v>
      </c>
      <c r="E5" s="7">
        <f>EXP(B5)</f>
        <v>0.36787944117144233</v>
      </c>
      <c r="F5" s="5">
        <f>100*(E5-D5)/E5</f>
        <v>2.4794643825729715E-07</v>
      </c>
    </row>
    <row r="6" spans="1:7" ht="13.5">
      <c r="A6" s="3" t="s">
        <v>9</v>
      </c>
      <c r="B6" s="3">
        <v>2.37</v>
      </c>
      <c r="C6" s="3">
        <f>G6^B6</f>
        <v>19.4733767013233</v>
      </c>
      <c r="D6" s="7">
        <f>FirstDerivDemo(C6,B6)</f>
        <v>24.3955255669375</v>
      </c>
      <c r="E6" s="3">
        <f>G6^B6*LN(G6)</f>
        <v>24.395525202978316</v>
      </c>
      <c r="F6" s="5">
        <f>100*(E6-D6)/E6</f>
        <v>-1.491909608586316E-06</v>
      </c>
      <c r="G6">
        <v>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4"/>
  <sheetViews>
    <sheetView workbookViewId="0" topLeftCell="A1">
      <selection activeCell="B6" sqref="B6"/>
    </sheetView>
  </sheetViews>
  <sheetFormatPr defaultColWidth="9.00390625" defaultRowHeight="12.75"/>
  <cols>
    <col min="1" max="1" width="15.625" style="0" bestFit="1" customWidth="1"/>
    <col min="2" max="2" width="4.625" style="0" customWidth="1"/>
    <col min="3" max="3" width="8.25390625" style="0" customWidth="1"/>
    <col min="4" max="4" width="12.375" style="0" customWidth="1"/>
    <col min="5" max="5" width="12.375" style="0" bestFit="1" customWidth="1"/>
    <col min="6" max="6" width="9.625" style="0" customWidth="1"/>
    <col min="7" max="16384" width="11.375" style="0" customWidth="1"/>
  </cols>
  <sheetData>
    <row r="1" spans="1:9" ht="12.75">
      <c r="A1" s="16" t="s">
        <v>11</v>
      </c>
      <c r="B1" s="13"/>
      <c r="C1" s="13"/>
      <c r="D1" s="13"/>
      <c r="E1" s="13"/>
      <c r="F1" s="13"/>
      <c r="G1" s="11"/>
      <c r="H1" s="11"/>
      <c r="I1" s="11"/>
    </row>
    <row r="2" spans="1:9" ht="12.75">
      <c r="A2" s="17" t="s">
        <v>16</v>
      </c>
      <c r="B2" s="13"/>
      <c r="C2" s="13"/>
      <c r="D2" s="13"/>
      <c r="E2" s="13"/>
      <c r="F2" s="13"/>
      <c r="G2" s="11"/>
      <c r="H2" s="11"/>
      <c r="I2" s="11"/>
    </row>
    <row r="3" spans="1:6" ht="12.75">
      <c r="A3" s="1" t="s">
        <v>2</v>
      </c>
      <c r="B3" s="2" t="s">
        <v>1</v>
      </c>
      <c r="C3" s="2" t="s">
        <v>3</v>
      </c>
      <c r="D3" s="2" t="s">
        <v>4</v>
      </c>
      <c r="E3" s="2" t="s">
        <v>0</v>
      </c>
      <c r="F3" s="2" t="s">
        <v>6</v>
      </c>
    </row>
    <row r="4" spans="1:6" ht="13.5">
      <c r="A4" s="3" t="s">
        <v>7</v>
      </c>
      <c r="B4" s="3">
        <v>2</v>
      </c>
      <c r="C4" s="3">
        <f>3*B4^3+5*B4^2-5*B4+11</f>
        <v>45</v>
      </c>
      <c r="D4" s="8">
        <f>dydx(F_x,$B$4)</f>
        <v>51.000000266453526</v>
      </c>
      <c r="E4" s="3">
        <f>9*B4^2+10*B4-5</f>
        <v>51</v>
      </c>
      <c r="F4" s="5">
        <f aca="true" t="shared" si="0" ref="F4:F10">100*(E4-D4)/E4</f>
        <v>-5.224578939412501E-07</v>
      </c>
    </row>
    <row r="5" spans="1:10" ht="12.75">
      <c r="A5" s="3" t="s">
        <v>5</v>
      </c>
      <c r="B5" s="3">
        <v>1</v>
      </c>
      <c r="C5" s="6">
        <f>SIN($B5)</f>
        <v>0.8414709848078965</v>
      </c>
      <c r="D5" s="25">
        <f>dydx(C5,B5)</f>
        <v>0.5403023061819261</v>
      </c>
      <c r="E5" s="25">
        <f>COS(B5)</f>
        <v>0.5403023058681398</v>
      </c>
      <c r="F5" s="5">
        <f t="shared" si="0"/>
        <v>-5.807606720251086E-08</v>
      </c>
      <c r="I5" s="3"/>
      <c r="J5" s="3"/>
    </row>
    <row r="6" spans="1:10" ht="13.5">
      <c r="A6" s="3" t="s">
        <v>8</v>
      </c>
      <c r="B6" s="3">
        <v>-1</v>
      </c>
      <c r="C6" s="6">
        <f>EXP($B$6)</f>
        <v>0.36787944117144233</v>
      </c>
      <c r="D6" s="8">
        <f>dydx(C6,x)</f>
        <v>0.36787944025929836</v>
      </c>
      <c r="E6" s="7">
        <f>EXP(B6)</f>
        <v>0.36787944117144233</v>
      </c>
      <c r="F6" s="5">
        <f t="shared" si="0"/>
        <v>2.4794643825729715E-07</v>
      </c>
      <c r="I6" s="3"/>
      <c r="J6" s="3"/>
    </row>
    <row r="7" spans="1:10" ht="13.5">
      <c r="A7" s="3" t="s">
        <v>9</v>
      </c>
      <c r="B7" s="3">
        <v>2.37</v>
      </c>
      <c r="C7" s="3">
        <f>a^B7</f>
        <v>19.4733767013233</v>
      </c>
      <c r="D7" s="8">
        <f>dydx(C7,B7)</f>
        <v>24.39552510981558</v>
      </c>
      <c r="E7" s="4">
        <f>I8^B7*LN(I8)</f>
        <v>24.395525202978316</v>
      </c>
      <c r="F7" s="5">
        <f t="shared" si="0"/>
        <v>3.818845276625754E-07</v>
      </c>
      <c r="I7" s="2" t="s">
        <v>12</v>
      </c>
      <c r="J7" s="3"/>
    </row>
    <row r="8" spans="1:10" ht="13.5">
      <c r="A8" s="3" t="s">
        <v>7</v>
      </c>
      <c r="B8" s="3">
        <v>0</v>
      </c>
      <c r="C8" s="3">
        <f>3*B8^3+5*B8^2-5*B8+11</f>
        <v>11</v>
      </c>
      <c r="D8" s="8" t="e">
        <f>dydx(C8,B8)</f>
        <v>#VALUE!</v>
      </c>
      <c r="E8" s="3">
        <f>9*B8^2+10*B8-5</f>
        <v>-5</v>
      </c>
      <c r="F8" s="5" t="e">
        <f t="shared" si="0"/>
        <v>#VALUE!</v>
      </c>
      <c r="I8" s="9">
        <v>3.5</v>
      </c>
      <c r="J8" s="3"/>
    </row>
    <row r="9" spans="1:10" ht="13.5">
      <c r="A9" s="3" t="s">
        <v>7</v>
      </c>
      <c r="B9" s="3">
        <v>0</v>
      </c>
      <c r="C9" s="3">
        <f>3*B9^3+5*B9^2-5*B9+11</f>
        <v>11</v>
      </c>
      <c r="D9" s="8">
        <f>dydx(C9,B9,1)</f>
        <v>-4.999999880794803</v>
      </c>
      <c r="E9" s="3">
        <f>9*B9^2+10*B9-5</f>
        <v>-5</v>
      </c>
      <c r="F9" s="5">
        <f t="shared" si="0"/>
        <v>2.3841039364924654E-06</v>
      </c>
      <c r="I9" s="9"/>
      <c r="J9" s="3"/>
    </row>
    <row r="10" spans="1:10" ht="12.75">
      <c r="A10" s="3" t="s">
        <v>13</v>
      </c>
      <c r="B10" s="3">
        <v>1</v>
      </c>
      <c r="C10" s="3">
        <f>m*B10+b</f>
        <v>8</v>
      </c>
      <c r="D10" s="8">
        <f>dydx(C10,B10)</f>
        <v>2.9999999111821576</v>
      </c>
      <c r="E10" s="3">
        <f>m</f>
        <v>3</v>
      </c>
      <c r="F10" s="5">
        <f t="shared" si="0"/>
        <v>2.9605947471367244E-06</v>
      </c>
      <c r="I10" s="2" t="s">
        <v>14</v>
      </c>
      <c r="J10" s="2" t="s">
        <v>15</v>
      </c>
    </row>
    <row r="11" spans="1:10" ht="12.75">
      <c r="A11" s="3"/>
      <c r="B11" s="3"/>
      <c r="C11" s="3"/>
      <c r="D11" s="8"/>
      <c r="E11" s="3"/>
      <c r="F11" s="5"/>
      <c r="I11" s="9">
        <v>3</v>
      </c>
      <c r="J11" s="9">
        <v>5</v>
      </c>
    </row>
    <row r="14" ht="12.75">
      <c r="D14" s="1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21"/>
  <sheetViews>
    <sheetView workbookViewId="0" topLeftCell="A1">
      <selection activeCell="F6" sqref="F6"/>
    </sheetView>
  </sheetViews>
  <sheetFormatPr defaultColWidth="9.00390625" defaultRowHeight="12.75"/>
  <cols>
    <col min="1" max="1" width="4.25390625" style="0" customWidth="1"/>
    <col min="2" max="2" width="5.125" style="0" customWidth="1"/>
    <col min="3" max="3" width="13.00390625" style="0" customWidth="1"/>
    <col min="4" max="4" width="5.00390625" style="0" customWidth="1"/>
    <col min="5" max="5" width="8.125" style="0" customWidth="1"/>
    <col min="6" max="6" width="13.00390625" style="0" customWidth="1"/>
    <col min="7" max="7" width="5.00390625" style="0" customWidth="1"/>
    <col min="8" max="8" width="8.125" style="0" customWidth="1"/>
    <col min="9" max="9" width="11.375" style="0" customWidth="1"/>
    <col min="10" max="10" width="7.25390625" style="0" customWidth="1"/>
    <col min="11" max="16384" width="11.375" style="0" customWidth="1"/>
  </cols>
  <sheetData>
    <row r="1" spans="1:8" ht="15.75">
      <c r="A1" s="26" t="s">
        <v>21</v>
      </c>
      <c r="B1" s="26"/>
      <c r="C1" s="26"/>
      <c r="D1" s="26"/>
      <c r="E1" s="26"/>
      <c r="F1" s="26"/>
      <c r="G1" s="26"/>
      <c r="H1" s="26"/>
    </row>
    <row r="2" spans="1:8" ht="14.25">
      <c r="A2" s="27" t="s">
        <v>26</v>
      </c>
      <c r="B2" s="27"/>
      <c r="C2" s="27"/>
      <c r="D2" s="27"/>
      <c r="E2" s="27"/>
      <c r="F2" s="27"/>
      <c r="G2" s="27"/>
      <c r="H2" s="27"/>
    </row>
    <row r="3" spans="1:8" ht="12.75">
      <c r="A3" s="2" t="s">
        <v>1</v>
      </c>
      <c r="B3" s="2" t="s">
        <v>3</v>
      </c>
      <c r="C3" s="2" t="s">
        <v>4</v>
      </c>
      <c r="D3" s="2" t="s">
        <v>0</v>
      </c>
      <c r="E3" s="2" t="s">
        <v>6</v>
      </c>
      <c r="F3" s="2" t="s">
        <v>20</v>
      </c>
      <c r="G3" s="2" t="s">
        <v>0</v>
      </c>
      <c r="H3" s="2" t="s">
        <v>6</v>
      </c>
    </row>
    <row r="4" spans="1:10" ht="12.75">
      <c r="A4" s="3">
        <v>-5</v>
      </c>
      <c r="B4" s="3">
        <f>aa*A4^3+bb*A4^2+cc*A4+dd</f>
        <v>-775</v>
      </c>
      <c r="C4" s="24">
        <f>dydx(B4,A4,1)</f>
        <v>361.0000020783375</v>
      </c>
      <c r="D4" s="3">
        <f aca="true" t="shared" si="0" ref="D4:D19">3*aa*A4^2+2*bb*A4+cc</f>
        <v>361</v>
      </c>
      <c r="E4" s="5">
        <f aca="true" t="shared" si="1" ref="E4:E11">100*ABS(C4-D4)/D4</f>
        <v>5.757167595840147E-07</v>
      </c>
      <c r="F4" s="7">
        <f>d2ydx2(B4,A4,1)</f>
        <v>-100.00000020238247</v>
      </c>
      <c r="G4" s="3">
        <f aca="true" t="shared" si="2" ref="G4:G19">6*aa*A4+2*bb</f>
        <v>-100</v>
      </c>
      <c r="H4" s="5">
        <f>100*ABS(F4-G4)/G4</f>
        <v>-2.0238246634107782E-07</v>
      </c>
      <c r="I4" s="22" t="s">
        <v>23</v>
      </c>
      <c r="J4" s="21">
        <v>2</v>
      </c>
    </row>
    <row r="5" spans="1:10" ht="12.75">
      <c r="A5" s="3">
        <v>-4</v>
      </c>
      <c r="B5" s="3">
        <f aca="true" t="shared" si="3" ref="B5:B19">aa*A5^3+bb*A5^2+cc*A5+dd</f>
        <v>-462</v>
      </c>
      <c r="C5" s="24">
        <f>dydx(B5,A5,1)</f>
        <v>267.0000002664535</v>
      </c>
      <c r="D5" s="3">
        <f t="shared" si="0"/>
        <v>267</v>
      </c>
      <c r="E5" s="5">
        <f t="shared" si="1"/>
        <v>9.979532805619385E-08</v>
      </c>
      <c r="F5" s="7">
        <f>d2ydx2(B5,A5,1)</f>
        <v>-88.00000017574467</v>
      </c>
      <c r="G5" s="3">
        <f t="shared" si="2"/>
        <v>-88</v>
      </c>
      <c r="H5" s="5">
        <f aca="true" t="shared" si="4" ref="H5:H19">100*ABS(F5-G5)/G5</f>
        <v>-1.9970985673270744E-07</v>
      </c>
      <c r="I5" s="23" t="s">
        <v>22</v>
      </c>
      <c r="J5" s="21">
        <v>-20</v>
      </c>
    </row>
    <row r="6" spans="1:10" ht="12.75">
      <c r="A6" s="3">
        <v>-3</v>
      </c>
      <c r="B6" s="3">
        <f t="shared" si="3"/>
        <v>-237</v>
      </c>
      <c r="C6" s="24">
        <f>dydx(B6,A6,1)</f>
        <v>185.00000198359848</v>
      </c>
      <c r="D6" s="3">
        <f t="shared" si="0"/>
        <v>185</v>
      </c>
      <c r="E6" s="5">
        <f t="shared" si="1"/>
        <v>1.0722153946689276E-06</v>
      </c>
      <c r="F6" s="7">
        <f>d2ydx2(B6,A6,1)</f>
        <v>-75.99999965644024</v>
      </c>
      <c r="G6" s="3">
        <f t="shared" si="2"/>
        <v>-76</v>
      </c>
      <c r="H6" s="5">
        <f t="shared" si="4"/>
        <v>-4.520523183852052E-07</v>
      </c>
      <c r="I6" s="23" t="s">
        <v>24</v>
      </c>
      <c r="J6" s="21">
        <v>11</v>
      </c>
    </row>
    <row r="7" spans="1:10" ht="12.75">
      <c r="A7" s="3">
        <v>-2</v>
      </c>
      <c r="B7" s="3">
        <f t="shared" si="3"/>
        <v>-88</v>
      </c>
      <c r="C7" s="24">
        <f>dydx(B7,A7,1)</f>
        <v>114.99999955591079</v>
      </c>
      <c r="D7" s="3">
        <f t="shared" si="0"/>
        <v>115</v>
      </c>
      <c r="E7" s="5">
        <f t="shared" si="1"/>
        <v>3.861645303044023E-07</v>
      </c>
      <c r="F7" s="7">
        <f aca="true" t="shared" si="5" ref="F7:F19">d2ydx2(B7,A7,1)</f>
        <v>-64.00000032159869</v>
      </c>
      <c r="G7" s="3">
        <f t="shared" si="2"/>
        <v>-64</v>
      </c>
      <c r="H7" s="5">
        <f t="shared" si="4"/>
        <v>-5.024979543577501E-07</v>
      </c>
      <c r="I7" s="23" t="s">
        <v>25</v>
      </c>
      <c r="J7" s="21">
        <v>30</v>
      </c>
    </row>
    <row r="8" spans="1:8" ht="12.75">
      <c r="A8" s="3">
        <v>-1</v>
      </c>
      <c r="B8" s="3">
        <f t="shared" si="3"/>
        <v>-3</v>
      </c>
      <c r="C8" s="24">
        <f>dydx(B8,A8,1)</f>
        <v>57.00000008881784</v>
      </c>
      <c r="D8" s="3">
        <f t="shared" si="0"/>
        <v>57</v>
      </c>
      <c r="E8" s="5">
        <f t="shared" si="1"/>
        <v>1.5582077538598689E-07</v>
      </c>
      <c r="F8" s="7">
        <f t="shared" si="5"/>
        <v>-52.00000003925433</v>
      </c>
      <c r="G8" s="3">
        <f t="shared" si="2"/>
        <v>-52</v>
      </c>
      <c r="H8" s="5">
        <f t="shared" si="4"/>
        <v>-7.548909873268992E-08</v>
      </c>
    </row>
    <row r="9" spans="1:8" ht="12.75">
      <c r="A9" s="3">
        <v>0</v>
      </c>
      <c r="B9" s="3">
        <f t="shared" si="3"/>
        <v>30</v>
      </c>
      <c r="C9" s="24">
        <f>dydx(B9,A9,1)</f>
        <v>10.999999844329977</v>
      </c>
      <c r="D9" s="3">
        <f t="shared" si="0"/>
        <v>11</v>
      </c>
      <c r="E9" s="5">
        <f t="shared" si="1"/>
        <v>1.4151820240923287E-06</v>
      </c>
      <c r="F9" s="7">
        <f t="shared" si="5"/>
        <v>-40.00000011217252</v>
      </c>
      <c r="G9" s="3">
        <f t="shared" si="2"/>
        <v>-40</v>
      </c>
      <c r="H9" s="5">
        <f t="shared" si="4"/>
        <v>-2.8043130484434187E-07</v>
      </c>
    </row>
    <row r="10" spans="1:8" ht="12.75">
      <c r="A10" s="3">
        <v>1</v>
      </c>
      <c r="B10" s="3">
        <f t="shared" si="3"/>
        <v>23</v>
      </c>
      <c r="C10" s="24">
        <f>dydx(B10,A10,1)</f>
        <v>-22.999999911182158</v>
      </c>
      <c r="D10" s="3">
        <f t="shared" si="0"/>
        <v>-23</v>
      </c>
      <c r="E10" s="5">
        <f t="shared" si="1"/>
        <v>-3.861645303044023E-07</v>
      </c>
      <c r="F10" s="7">
        <f t="shared" si="5"/>
        <v>-28.000000185108348</v>
      </c>
      <c r="G10" s="3">
        <f t="shared" si="2"/>
        <v>-28</v>
      </c>
      <c r="H10" s="5">
        <f t="shared" si="4"/>
        <v>-6.611012435899153E-07</v>
      </c>
    </row>
    <row r="11" spans="1:8" ht="12.75">
      <c r="A11" s="3">
        <v>2</v>
      </c>
      <c r="B11" s="3">
        <f t="shared" si="3"/>
        <v>-12</v>
      </c>
      <c r="C11" s="24">
        <f>dydx(B11,A11,1)</f>
        <v>-45.00000008881784</v>
      </c>
      <c r="D11" s="3">
        <f t="shared" si="0"/>
        <v>-45</v>
      </c>
      <c r="E11" s="5">
        <f t="shared" si="1"/>
        <v>-1.9737298215558337E-07</v>
      </c>
      <c r="F11" s="7">
        <f t="shared" si="5"/>
        <v>-15.999999902763989</v>
      </c>
      <c r="G11" s="3">
        <f t="shared" si="2"/>
        <v>-16</v>
      </c>
      <c r="H11" s="5">
        <f t="shared" si="4"/>
        <v>-6.077250702674064E-07</v>
      </c>
    </row>
    <row r="12" spans="1:8" ht="12.75">
      <c r="A12" s="3">
        <v>3</v>
      </c>
      <c r="B12" s="3">
        <f t="shared" si="3"/>
        <v>-63</v>
      </c>
      <c r="C12" s="24">
        <f>dydx(B12,A12,1)</f>
        <v>-55.00000038487732</v>
      </c>
      <c r="D12" s="3">
        <f t="shared" si="0"/>
        <v>-55</v>
      </c>
      <c r="E12" s="5">
        <f>100*ABS(C12-D12)/D12</f>
        <v>-6.997769410397516E-07</v>
      </c>
      <c r="F12" s="7">
        <f t="shared" si="5"/>
        <v>-4.000000330956444</v>
      </c>
      <c r="G12" s="3">
        <f t="shared" si="2"/>
        <v>-4</v>
      </c>
      <c r="H12" s="5">
        <f t="shared" si="4"/>
        <v>-8.273911089595742E-06</v>
      </c>
    </row>
    <row r="13" spans="1:8" ht="12.75">
      <c r="A13" s="3">
        <v>4</v>
      </c>
      <c r="B13" s="3">
        <f t="shared" si="3"/>
        <v>-118</v>
      </c>
      <c r="C13" s="24">
        <f aca="true" t="shared" si="6" ref="C13:C19">dydx(B13,A13,1)</f>
        <v>-52.999999733546474</v>
      </c>
      <c r="D13" s="3">
        <f t="shared" si="0"/>
        <v>-53</v>
      </c>
      <c r="E13" s="5">
        <f aca="true" t="shared" si="7" ref="E13:E19">100*ABS(C13-D13)/D13</f>
        <v>-5.02742501717052E-07</v>
      </c>
      <c r="F13" s="7">
        <f t="shared" si="5"/>
        <v>7.99999977374631</v>
      </c>
      <c r="G13" s="3">
        <f t="shared" si="2"/>
        <v>8</v>
      </c>
      <c r="H13" s="5">
        <f t="shared" si="4"/>
        <v>2.8281711195177195E-06</v>
      </c>
    </row>
    <row r="14" spans="1:8" ht="12.75">
      <c r="A14" s="3">
        <v>5</v>
      </c>
      <c r="B14" s="3">
        <f t="shared" si="3"/>
        <v>-165</v>
      </c>
      <c r="C14" s="24">
        <f t="shared" si="6"/>
        <v>-38.99999934274796</v>
      </c>
      <c r="D14" s="3">
        <f t="shared" si="0"/>
        <v>-39</v>
      </c>
      <c r="E14" s="5">
        <f t="shared" si="7"/>
        <v>-1.6852616350859487E-06</v>
      </c>
      <c r="F14" s="7">
        <f t="shared" si="5"/>
        <v>19.999999949527023</v>
      </c>
      <c r="G14" s="3">
        <f t="shared" si="2"/>
        <v>20</v>
      </c>
      <c r="H14" s="5">
        <f t="shared" si="4"/>
        <v>2.523648845453863E-07</v>
      </c>
    </row>
    <row r="15" spans="1:8" ht="12.75">
      <c r="A15" s="3">
        <v>6</v>
      </c>
      <c r="B15" s="3">
        <f t="shared" si="3"/>
        <v>-192</v>
      </c>
      <c r="C15" s="24">
        <f t="shared" si="6"/>
        <v>-12.999999023003733</v>
      </c>
      <c r="D15" s="3">
        <f t="shared" si="0"/>
        <v>-13</v>
      </c>
      <c r="E15" s="5">
        <f t="shared" si="7"/>
        <v>-7.51535589999391E-06</v>
      </c>
      <c r="F15" s="7">
        <f t="shared" si="5"/>
        <v>31.999999963378993</v>
      </c>
      <c r="G15" s="3">
        <f t="shared" si="2"/>
        <v>32</v>
      </c>
      <c r="H15" s="5">
        <f t="shared" si="4"/>
        <v>1.1444064584864577E-07</v>
      </c>
    </row>
    <row r="16" spans="1:8" ht="12.75">
      <c r="A16" s="3">
        <v>7</v>
      </c>
      <c r="B16" s="3">
        <f t="shared" si="3"/>
        <v>-187</v>
      </c>
      <c r="C16" s="24">
        <f t="shared" si="6"/>
        <v>25.000002930988803</v>
      </c>
      <c r="D16" s="3">
        <f t="shared" si="0"/>
        <v>25</v>
      </c>
      <c r="E16" s="5">
        <f t="shared" si="7"/>
        <v>1.1723955211095927E-05</v>
      </c>
      <c r="F16" s="7">
        <f t="shared" si="5"/>
        <v>43.999999870331344</v>
      </c>
      <c r="G16" s="3">
        <f t="shared" si="2"/>
        <v>44</v>
      </c>
      <c r="H16" s="5">
        <f t="shared" si="4"/>
        <v>2.947014914928497E-07</v>
      </c>
    </row>
    <row r="17" spans="1:8" ht="12.75">
      <c r="A17" s="3">
        <v>8</v>
      </c>
      <c r="B17" s="3">
        <f t="shared" si="3"/>
        <v>-138</v>
      </c>
      <c r="C17" s="24">
        <f t="shared" si="6"/>
        <v>75.00000275335312</v>
      </c>
      <c r="D17" s="3">
        <f t="shared" si="0"/>
        <v>75</v>
      </c>
      <c r="E17" s="5">
        <f t="shared" si="7"/>
        <v>3.671137487041657E-06</v>
      </c>
      <c r="F17" s="7">
        <f t="shared" si="5"/>
        <v>55.999999837309645</v>
      </c>
      <c r="G17" s="3">
        <f t="shared" si="2"/>
        <v>56</v>
      </c>
      <c r="H17" s="5">
        <f t="shared" si="4"/>
        <v>2.90518491803076E-07</v>
      </c>
    </row>
    <row r="18" spans="1:8" ht="12.75">
      <c r="A18" s="3">
        <v>9</v>
      </c>
      <c r="B18" s="3">
        <f t="shared" si="3"/>
        <v>-33</v>
      </c>
      <c r="C18" s="24">
        <f t="shared" si="6"/>
        <v>137.00000347376448</v>
      </c>
      <c r="D18" s="3">
        <f t="shared" si="0"/>
        <v>137</v>
      </c>
      <c r="E18" s="5">
        <f t="shared" si="7"/>
        <v>2.535594510673235E-06</v>
      </c>
      <c r="F18" s="7">
        <f t="shared" si="5"/>
        <v>68.00000004731747</v>
      </c>
      <c r="G18" s="3">
        <f t="shared" si="2"/>
        <v>68</v>
      </c>
      <c r="H18" s="5">
        <f t="shared" si="4"/>
        <v>6.958451592709025E-08</v>
      </c>
    </row>
    <row r="19" spans="1:8" ht="12.75">
      <c r="A19" s="3">
        <v>10</v>
      </c>
      <c r="B19" s="3">
        <f t="shared" si="3"/>
        <v>140</v>
      </c>
      <c r="C19" s="24">
        <f t="shared" si="6"/>
        <v>211.00000296651595</v>
      </c>
      <c r="D19" s="3">
        <f t="shared" si="0"/>
        <v>211</v>
      </c>
      <c r="E19" s="5">
        <f t="shared" si="7"/>
        <v>1.4059317299621457E-06</v>
      </c>
      <c r="F19" s="7">
        <f t="shared" si="5"/>
        <v>80.00000002548177</v>
      </c>
      <c r="G19" s="3">
        <f t="shared" si="2"/>
        <v>80</v>
      </c>
      <c r="H19" s="5">
        <f t="shared" si="4"/>
        <v>3.185220975865377E-08</v>
      </c>
    </row>
    <row r="20" ht="12.75">
      <c r="F20" s="20"/>
    </row>
    <row r="21" ht="12.75">
      <c r="F21" s="20"/>
    </row>
  </sheetData>
  <mergeCells count="2">
    <mergeCell ref="A1:H1"/>
    <mergeCell ref="A2:H2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23"/>
  <sheetViews>
    <sheetView workbookViewId="0" topLeftCell="A1">
      <selection activeCell="A21" sqref="A21:E21"/>
    </sheetView>
  </sheetViews>
  <sheetFormatPr defaultColWidth="9.00390625" defaultRowHeight="12.75"/>
  <cols>
    <col min="1" max="2" width="11.375" style="0" customWidth="1"/>
    <col min="3" max="3" width="14.25390625" style="0" bestFit="1" customWidth="1"/>
    <col min="4" max="16384" width="11.375" style="0" customWidth="1"/>
  </cols>
  <sheetData>
    <row r="1" spans="1:5" ht="14.25">
      <c r="A1" s="15" t="s">
        <v>17</v>
      </c>
      <c r="B1" s="13"/>
      <c r="C1" s="13"/>
      <c r="D1" s="13"/>
      <c r="E1" s="13"/>
    </row>
    <row r="2" spans="1:5" ht="14.25">
      <c r="A2" s="15" t="s">
        <v>18</v>
      </c>
      <c r="B2" s="13"/>
      <c r="C2" s="13"/>
      <c r="D2" s="13"/>
      <c r="E2" s="13"/>
    </row>
    <row r="3" spans="1:5" ht="12.75">
      <c r="A3" s="2" t="s">
        <v>1</v>
      </c>
      <c r="B3" s="2" t="s">
        <v>3</v>
      </c>
      <c r="C3" s="2" t="s">
        <v>4</v>
      </c>
      <c r="D3" s="2" t="s">
        <v>0</v>
      </c>
      <c r="E3" s="2" t="s">
        <v>6</v>
      </c>
    </row>
    <row r="4" spans="1:6" ht="12.75">
      <c r="A4" s="3">
        <v>0</v>
      </c>
      <c r="B4" s="3">
        <f>A4^2-0.000001001*A4+0.000000000000001</f>
        <v>1E-15</v>
      </c>
      <c r="C4" s="14" t="e">
        <f>dydx(B4,A4)</f>
        <v>#VALUE!</v>
      </c>
      <c r="D4" s="5">
        <f>2*A4-0.000001001</f>
        <v>-1.001E-06</v>
      </c>
      <c r="E4" s="5" t="e">
        <f aca="true" t="shared" si="0" ref="E4:E20">100*(D4-C4)/D4</f>
        <v>#VALUE!</v>
      </c>
      <c r="F4" s="19" t="s">
        <v>19</v>
      </c>
    </row>
    <row r="5" spans="1:5" ht="12.75">
      <c r="A5" s="3">
        <v>0</v>
      </c>
      <c r="B5" s="3">
        <f>A5^2-0.000001001*A5+0.000000000000001</f>
        <v>1E-15</v>
      </c>
      <c r="C5" s="14">
        <f>dydx(B5,A5,0.0000001)</f>
        <v>-1.0009999989520318E-06</v>
      </c>
      <c r="D5" s="5">
        <f>2*A5-0.000001001</f>
        <v>-1.001E-06</v>
      </c>
      <c r="E5" s="5">
        <f>100*(D5-C5)/D5</f>
        <v>1.0469212992850485E-07</v>
      </c>
    </row>
    <row r="6" spans="1:5" ht="12.75">
      <c r="A6" s="5">
        <v>1E-07</v>
      </c>
      <c r="B6" s="3">
        <f aca="true" t="shared" si="1" ref="B6:B20">A6^2-0.000001001*A6+0.000000000000001</f>
        <v>-8.910000000000001E-14</v>
      </c>
      <c r="C6" s="14">
        <f>dydx(B6,A6)</f>
        <v>-8.009999948991261E-07</v>
      </c>
      <c r="D6" s="5">
        <f aca="true" t="shared" si="2" ref="D6:D20">2*A6-0.000001001</f>
        <v>-8.01E-07</v>
      </c>
      <c r="E6" s="5">
        <f t="shared" si="0"/>
        <v>6.368132225942337E-07</v>
      </c>
    </row>
    <row r="7" spans="1:5" ht="12.75">
      <c r="A7" s="5">
        <v>2E-07</v>
      </c>
      <c r="B7" s="3">
        <f t="shared" si="1"/>
        <v>-1.5920000000000002E-13</v>
      </c>
      <c r="C7" s="14">
        <f aca="true" t="shared" si="3" ref="C7:C20">dydx(B7,A7)</f>
        <v>-6.00999989349746E-07</v>
      </c>
      <c r="D7" s="5">
        <f t="shared" si="2"/>
        <v>-6.01E-07</v>
      </c>
      <c r="E7" s="5">
        <f t="shared" si="0"/>
        <v>1.772088868697401E-06</v>
      </c>
    </row>
    <row r="8" spans="1:5" ht="12.75">
      <c r="A8" s="5">
        <v>3E-07</v>
      </c>
      <c r="B8" s="3">
        <f t="shared" si="1"/>
        <v>-2.093E-13</v>
      </c>
      <c r="C8" s="14">
        <f t="shared" si="3"/>
        <v>-4.0099999221488196E-07</v>
      </c>
      <c r="D8" s="5">
        <f t="shared" si="2"/>
        <v>-4.0100000000000006E-07</v>
      </c>
      <c r="E8" s="5">
        <f t="shared" si="0"/>
        <v>1.9414259584826877E-06</v>
      </c>
    </row>
    <row r="9" spans="1:5" ht="12.75">
      <c r="A9" s="5">
        <v>4E-07</v>
      </c>
      <c r="B9" s="3">
        <f t="shared" si="1"/>
        <v>-2.394E-13</v>
      </c>
      <c r="C9" s="14">
        <f t="shared" si="3"/>
        <v>-2.009999908727599E-07</v>
      </c>
      <c r="D9" s="5">
        <f t="shared" si="2"/>
        <v>-2.0100000000000007E-07</v>
      </c>
      <c r="E9" s="5">
        <f t="shared" si="0"/>
        <v>4.540915501151084E-06</v>
      </c>
    </row>
    <row r="10" spans="1:5" ht="12.75">
      <c r="A10" s="5">
        <v>5E-07</v>
      </c>
      <c r="B10" s="3">
        <f t="shared" si="1"/>
        <v>-2.4950000000000005E-13</v>
      </c>
      <c r="C10" s="14">
        <f t="shared" si="3"/>
        <v>-9.999878477345687E-10</v>
      </c>
      <c r="D10" s="5">
        <f t="shared" si="2"/>
        <v>-1.0000000000000751E-09</v>
      </c>
      <c r="E10" s="5">
        <f t="shared" si="0"/>
        <v>0.0012152265506399744</v>
      </c>
    </row>
    <row r="11" spans="1:5" ht="12.75">
      <c r="A11" s="5">
        <v>6E-07</v>
      </c>
      <c r="B11" s="3">
        <f t="shared" si="1"/>
        <v>-2.396E-13</v>
      </c>
      <c r="C11" s="14">
        <f t="shared" si="3"/>
        <v>1.9900000339696795E-07</v>
      </c>
      <c r="D11" s="5">
        <f t="shared" si="2"/>
        <v>1.9899999999999992E-07</v>
      </c>
      <c r="E11" s="5">
        <f t="shared" si="0"/>
        <v>-1.7070191139311356E-06</v>
      </c>
    </row>
    <row r="12" spans="1:5" ht="12.75">
      <c r="A12" s="5">
        <v>7E-07</v>
      </c>
      <c r="B12" s="3">
        <f t="shared" si="1"/>
        <v>-2.097000000000001E-13</v>
      </c>
      <c r="C12" s="14">
        <f t="shared" si="3"/>
        <v>3.990000095473851E-07</v>
      </c>
      <c r="D12" s="5">
        <f t="shared" si="2"/>
        <v>3.989999999999999E-07</v>
      </c>
      <c r="E12" s="5">
        <f t="shared" si="0"/>
        <v>-2.3928283646899665E-06</v>
      </c>
    </row>
    <row r="13" spans="1:5" ht="12.75">
      <c r="A13" s="5">
        <v>8E-07</v>
      </c>
      <c r="B13" s="3">
        <f t="shared" si="1"/>
        <v>-1.5980000000000009E-13</v>
      </c>
      <c r="C13" s="14">
        <f t="shared" si="3"/>
        <v>5.990000187029866E-07</v>
      </c>
      <c r="D13" s="5">
        <f t="shared" si="2"/>
        <v>5.989999999999999E-07</v>
      </c>
      <c r="E13" s="5">
        <f t="shared" si="0"/>
        <v>-3.1223683965639805E-06</v>
      </c>
    </row>
    <row r="14" spans="1:5" ht="12.75">
      <c r="A14" s="5">
        <v>9E-07</v>
      </c>
      <c r="B14" s="3">
        <f t="shared" si="1"/>
        <v>-8.990000000000015E-14</v>
      </c>
      <c r="C14" s="14">
        <f t="shared" si="3"/>
        <v>7.990000242523668E-07</v>
      </c>
      <c r="D14" s="5">
        <f t="shared" si="2"/>
        <v>7.989999999999999E-07</v>
      </c>
      <c r="E14" s="5">
        <f t="shared" si="0"/>
        <v>-3.035340035458049E-06</v>
      </c>
    </row>
    <row r="15" spans="1:5" ht="12.75">
      <c r="A15" s="5">
        <v>1E-06</v>
      </c>
      <c r="B15" s="3">
        <f t="shared" si="1"/>
        <v>-9.663546088957395E-29</v>
      </c>
      <c r="C15" s="14">
        <f t="shared" si="3"/>
        <v>9.990000171799725E-07</v>
      </c>
      <c r="D15" s="5">
        <f t="shared" si="2"/>
        <v>9.989999999999999E-07</v>
      </c>
      <c r="E15" s="5">
        <f t="shared" si="0"/>
        <v>-1.7197169815797222E-06</v>
      </c>
    </row>
    <row r="16" spans="1:5" ht="12.75">
      <c r="A16" s="5">
        <v>1.1E-06</v>
      </c>
      <c r="B16" s="3">
        <f t="shared" si="1"/>
        <v>1.0990000000000007E-13</v>
      </c>
      <c r="C16" s="14">
        <f t="shared" si="3"/>
        <v>1.19900001246893E-06</v>
      </c>
      <c r="D16" s="5">
        <f t="shared" si="2"/>
        <v>1.199E-06</v>
      </c>
      <c r="E16" s="5">
        <f t="shared" si="0"/>
        <v>-1.039944118170632E-06</v>
      </c>
    </row>
    <row r="17" spans="1:5" ht="12.75">
      <c r="A17" s="5">
        <v>1.2E-06</v>
      </c>
      <c r="B17" s="3">
        <f t="shared" si="1"/>
        <v>2.3979999999999995E-13</v>
      </c>
      <c r="C17" s="14">
        <f t="shared" si="3"/>
        <v>1.3990000030351842E-06</v>
      </c>
      <c r="D17" s="5">
        <f t="shared" si="2"/>
        <v>1.3989999999999999E-06</v>
      </c>
      <c r="E17" s="5">
        <f t="shared" si="0"/>
        <v>-2.1695385154273667E-07</v>
      </c>
    </row>
    <row r="18" spans="1:5" ht="12.75">
      <c r="A18" s="5">
        <v>1.3E-06</v>
      </c>
      <c r="B18" s="3">
        <f t="shared" si="1"/>
        <v>3.8969999999999994E-13</v>
      </c>
      <c r="C18" s="14">
        <f t="shared" si="3"/>
        <v>1.5990000322876591E-06</v>
      </c>
      <c r="D18" s="5">
        <f t="shared" si="2"/>
        <v>1.599E-06</v>
      </c>
      <c r="E18" s="5">
        <f t="shared" si="0"/>
        <v>-2.01924071729035E-06</v>
      </c>
    </row>
    <row r="19" spans="1:5" ht="12.75">
      <c r="A19" s="5">
        <v>1.4E-06</v>
      </c>
      <c r="B19" s="3">
        <f t="shared" si="1"/>
        <v>5.595999999999997E-13</v>
      </c>
      <c r="C19" s="14">
        <f t="shared" si="3"/>
        <v>1.7990000177401658E-06</v>
      </c>
      <c r="D19" s="5">
        <f t="shared" si="2"/>
        <v>1.7989999999999998E-06</v>
      </c>
      <c r="E19" s="5">
        <f t="shared" si="0"/>
        <v>-9.861126143669292E-07</v>
      </c>
    </row>
    <row r="20" spans="1:5" ht="12.75">
      <c r="A20" s="5">
        <v>1.5E-06</v>
      </c>
      <c r="B20" s="3">
        <f t="shared" si="1"/>
        <v>7.495000000000003E-13</v>
      </c>
      <c r="C20" s="14">
        <f t="shared" si="3"/>
        <v>1.9989999891965456E-06</v>
      </c>
      <c r="D20" s="5">
        <f t="shared" si="2"/>
        <v>1.999E-06</v>
      </c>
      <c r="E20" s="5">
        <f t="shared" si="0"/>
        <v>5.404429313248719E-07</v>
      </c>
    </row>
    <row r="21" spans="1:5" ht="12.75">
      <c r="A21" s="28" t="s">
        <v>27</v>
      </c>
      <c r="B21" s="28"/>
      <c r="C21" s="28"/>
      <c r="D21" s="28"/>
      <c r="E21" s="28"/>
    </row>
    <row r="22" spans="1:5" ht="12.75">
      <c r="A22" s="3">
        <v>0</v>
      </c>
      <c r="B22" s="3">
        <f>A22^2-0.000001001*A22+0.000000000000001</f>
        <v>1E-15</v>
      </c>
      <c r="C22" s="14">
        <f>dydx(B22,A22,IF(x=0,0.00000001,0))</f>
        <v>-1.000999999346462E-06</v>
      </c>
      <c r="D22" s="5">
        <f>2*A22-0.000001001</f>
        <v>-1.001E-06</v>
      </c>
      <c r="E22" s="5">
        <f>100*(D22-C22)/D22</f>
        <v>6.52885126206742E-08</v>
      </c>
    </row>
    <row r="23" spans="1:5" ht="12.75">
      <c r="A23" s="3">
        <v>0</v>
      </c>
      <c r="B23" s="3">
        <f>A23^2-0.000001001*A23+0.000000000000001</f>
        <v>1E-15</v>
      </c>
      <c r="C23" s="14">
        <f>dydx(B23,A23,IF(x=0,AVERAGE(x),0))</f>
        <v>-1.0009999936863852E-06</v>
      </c>
      <c r="D23" s="5">
        <f>2*A23-0.000001001</f>
        <v>-1.001E-06</v>
      </c>
      <c r="E23" s="5">
        <f>100*(D23-C23)/D23</f>
        <v>6.307307510008805E-07</v>
      </c>
    </row>
  </sheetData>
  <mergeCells count="1">
    <mergeCell ref="A21:E2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 Chemistry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Billo</dc:creator>
  <cp:keywords/>
  <dc:description/>
  <cp:lastModifiedBy>E. Joseph Billo</cp:lastModifiedBy>
  <dcterms:created xsi:type="dcterms:W3CDTF">2001-04-11T15:16:12Z</dcterms:created>
  <dcterms:modified xsi:type="dcterms:W3CDTF">2006-05-26T15:26:06Z</dcterms:modified>
  <cp:category/>
  <cp:version/>
  <cp:contentType/>
  <cp:contentStatus/>
</cp:coreProperties>
</file>