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u_numerical\numerical_solutions_DEs\"/>
    </mc:Choice>
  </mc:AlternateContent>
  <bookViews>
    <workbookView xWindow="0" yWindow="0" windowWidth="19180" windowHeight="6350"/>
  </bookViews>
  <sheets>
    <sheet name="dydx=f(y), 2nd order" sheetId="2" r:id="rId1"/>
    <sheet name="dydx=f(x,y), 2nd order" sheetId="1" r:id="rId2"/>
  </sheets>
  <definedNames>
    <definedName name="DX" localSheetId="1">'dydx=f(x,y), 2nd order'!$C$2</definedName>
    <definedName name="DX" localSheetId="0">'dydx=f(y), 2nd order'!$C$2</definedName>
    <definedName name="k" localSheetId="1">'dydx=f(x,y), 2nd order'!#REF!</definedName>
    <definedName name="k" localSheetId="0">'dydx=f(y), 2nd order'!#REF!</definedName>
  </definedNames>
  <calcPr calcId="171027" iterate="1" iterateDelta="1.0000000000000001E-1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A16" i="2"/>
  <c r="A17" i="2" s="1"/>
  <c r="A18" i="2" s="1"/>
  <c r="A19" i="2" s="1"/>
  <c r="A20" i="2" s="1"/>
  <c r="A21" i="2" s="1"/>
  <c r="A22" i="2" s="1"/>
  <c r="E15" i="2"/>
  <c r="D15" i="2"/>
  <c r="C15" i="2"/>
  <c r="B15" i="2"/>
  <c r="E15" i="1"/>
  <c r="D15" i="1"/>
  <c r="C15" i="1"/>
  <c r="B15" i="1"/>
  <c r="A16" i="1"/>
  <c r="A17" i="1" s="1"/>
  <c r="A18" i="1" s="1"/>
  <c r="A19" i="1" s="1"/>
  <c r="A20" i="1" s="1"/>
  <c r="A21" i="1" s="1"/>
  <c r="A22" i="1" s="1"/>
  <c r="G64" i="1"/>
  <c r="F64" i="1"/>
  <c r="E64" i="1"/>
  <c r="F52" i="1"/>
  <c r="C64" i="1"/>
  <c r="C65" i="1" s="1"/>
  <c r="C66" i="1" s="1"/>
  <c r="C67" i="1" s="1"/>
  <c r="C68" i="1" s="1"/>
  <c r="C69" i="1" s="1"/>
  <c r="C70" i="1" s="1"/>
  <c r="A64" i="1"/>
  <c r="A65" i="1" s="1"/>
  <c r="F66" i="1" s="1"/>
  <c r="E52" i="1"/>
  <c r="G52" i="1" s="1"/>
  <c r="C52" i="1"/>
  <c r="C53" i="1" s="1"/>
  <c r="C54" i="1" s="1"/>
  <c r="C55" i="1" s="1"/>
  <c r="C56" i="1" s="1"/>
  <c r="C57" i="1" s="1"/>
  <c r="C58" i="1" s="1"/>
  <c r="A52" i="1"/>
  <c r="A53" i="1" s="1"/>
  <c r="F54" i="1" s="1"/>
  <c r="F40" i="1"/>
  <c r="E5" i="1"/>
  <c r="D5" i="1"/>
  <c r="C5" i="1"/>
  <c r="E40" i="1"/>
  <c r="E28" i="1"/>
  <c r="F28" i="1" s="1"/>
  <c r="B6" i="1" s="1"/>
  <c r="F5" i="1"/>
  <c r="A40" i="1"/>
  <c r="A41" i="1" s="1"/>
  <c r="A42" i="1" s="1"/>
  <c r="A43" i="1" s="1"/>
  <c r="A44" i="1" s="1"/>
  <c r="A45" i="1" s="1"/>
  <c r="A46" i="1" s="1"/>
  <c r="C65" i="2"/>
  <c r="C66" i="2" s="1"/>
  <c r="C67" i="2" s="1"/>
  <c r="C68" i="2" s="1"/>
  <c r="C69" i="2" s="1"/>
  <c r="C70" i="2" s="1"/>
  <c r="A65" i="2"/>
  <c r="A66" i="2" s="1"/>
  <c r="A67" i="2" s="1"/>
  <c r="A68" i="2" s="1"/>
  <c r="A69" i="2" s="1"/>
  <c r="A70" i="2" s="1"/>
  <c r="E64" i="2"/>
  <c r="C64" i="2"/>
  <c r="A64" i="2"/>
  <c r="E52" i="2"/>
  <c r="F52" i="2" s="1"/>
  <c r="G52" i="2" s="1"/>
  <c r="H52" i="2" s="1"/>
  <c r="C52" i="2"/>
  <c r="C53" i="2" s="1"/>
  <c r="C54" i="2" s="1"/>
  <c r="C55" i="2" s="1"/>
  <c r="C56" i="2" s="1"/>
  <c r="C57" i="2" s="1"/>
  <c r="C58" i="2" s="1"/>
  <c r="A52" i="2"/>
  <c r="A53" i="2" s="1"/>
  <c r="A54" i="2" s="1"/>
  <c r="A55" i="2" s="1"/>
  <c r="A56" i="2" s="1"/>
  <c r="A57" i="2" s="1"/>
  <c r="A58" i="2" s="1"/>
  <c r="C41" i="2"/>
  <c r="C42" i="2" s="1"/>
  <c r="C43" i="2" s="1"/>
  <c r="C44" i="2" s="1"/>
  <c r="C45" i="2" s="1"/>
  <c r="C46" i="2" s="1"/>
  <c r="A41" i="2"/>
  <c r="A42" i="2" s="1"/>
  <c r="A43" i="2" s="1"/>
  <c r="A44" i="2" s="1"/>
  <c r="A45" i="2" s="1"/>
  <c r="A46" i="2" s="1"/>
  <c r="E40" i="2"/>
  <c r="F40" i="2" s="1"/>
  <c r="G40" i="2" s="1"/>
  <c r="H40" i="2" s="1"/>
  <c r="C40" i="2"/>
  <c r="A40" i="2"/>
  <c r="E28" i="2"/>
  <c r="F28" i="2" s="1"/>
  <c r="C28" i="2"/>
  <c r="C29" i="2" s="1"/>
  <c r="C30" i="2" s="1"/>
  <c r="C31" i="2" s="1"/>
  <c r="C32" i="2" s="1"/>
  <c r="C33" i="2" s="1"/>
  <c r="C34" i="2" s="1"/>
  <c r="A28" i="2"/>
  <c r="A29" i="2" s="1"/>
  <c r="A30" i="2" s="1"/>
  <c r="A31" i="2" s="1"/>
  <c r="A32" i="2" s="1"/>
  <c r="A33" i="2" s="1"/>
  <c r="A34" i="2" s="1"/>
  <c r="A6" i="2"/>
  <c r="F5" i="2"/>
  <c r="E5" i="2"/>
  <c r="D5" i="2"/>
  <c r="C5" i="2"/>
  <c r="B5" i="2"/>
  <c r="A28" i="1"/>
  <c r="A29" i="1" s="1"/>
  <c r="A30" i="1" s="1"/>
  <c r="A31" i="1" s="1"/>
  <c r="A32" i="1" s="1"/>
  <c r="A33" i="1" s="1"/>
  <c r="A34" i="1" s="1"/>
  <c r="B5" i="1"/>
  <c r="C28" i="1"/>
  <c r="C29" i="1" s="1"/>
  <c r="C30" i="1" s="1"/>
  <c r="C31" i="1" s="1"/>
  <c r="C32" i="1" s="1"/>
  <c r="C33" i="1" s="1"/>
  <c r="C34" i="1" s="1"/>
  <c r="C40" i="1"/>
  <c r="C41" i="1" s="1"/>
  <c r="C42" i="1" s="1"/>
  <c r="C43" i="1" s="1"/>
  <c r="C44" i="1" s="1"/>
  <c r="C45" i="1" s="1"/>
  <c r="C46" i="1" s="1"/>
  <c r="A6" i="1"/>
  <c r="F6" i="1" s="1"/>
  <c r="B16" i="1" s="1"/>
  <c r="F43" i="1" l="1"/>
  <c r="F53" i="1"/>
  <c r="F44" i="1"/>
  <c r="F65" i="1"/>
  <c r="F41" i="1"/>
  <c r="F45" i="1"/>
  <c r="F42" i="1"/>
  <c r="F46" i="1"/>
  <c r="G40" i="1"/>
  <c r="H40" i="1" s="1"/>
  <c r="I40" i="1" s="1"/>
  <c r="H64" i="1"/>
  <c r="H52" i="1"/>
  <c r="I52" i="1" s="1"/>
  <c r="A66" i="1"/>
  <c r="F67" i="1" s="1"/>
  <c r="A54" i="1"/>
  <c r="F55" i="1" s="1"/>
  <c r="E29" i="1"/>
  <c r="F29" i="1" s="1"/>
  <c r="E30" i="1" s="1"/>
  <c r="A7" i="1"/>
  <c r="F6" i="2"/>
  <c r="A7" i="2"/>
  <c r="B6" i="2"/>
  <c r="F29" i="2"/>
  <c r="E41" i="2"/>
  <c r="F41" i="2" s="1"/>
  <c r="G41" i="2" s="1"/>
  <c r="H41" i="2" s="1"/>
  <c r="C6" i="2"/>
  <c r="E29" i="2"/>
  <c r="H53" i="2"/>
  <c r="D6" i="2"/>
  <c r="E53" i="2"/>
  <c r="F53" i="2"/>
  <c r="G53" i="2" s="1"/>
  <c r="F64" i="2"/>
  <c r="G64" i="2" s="1"/>
  <c r="H64" i="2" s="1"/>
  <c r="C6" i="1" l="1"/>
  <c r="C16" i="1" s="1"/>
  <c r="E41" i="1"/>
  <c r="G41" i="1" s="1"/>
  <c r="H41" i="1" s="1"/>
  <c r="I41" i="1" s="1"/>
  <c r="C7" i="1" s="1"/>
  <c r="I64" i="1"/>
  <c r="E6" i="1" s="1"/>
  <c r="E16" i="1" s="1"/>
  <c r="E53" i="1"/>
  <c r="D6" i="1"/>
  <c r="D16" i="1" s="1"/>
  <c r="A67" i="1"/>
  <c r="F68" i="1" s="1"/>
  <c r="A55" i="1"/>
  <c r="F56" i="1" s="1"/>
  <c r="A8" i="1"/>
  <c r="F8" i="1" s="1"/>
  <c r="F7" i="1"/>
  <c r="B7" i="1"/>
  <c r="F30" i="1"/>
  <c r="E31" i="1" s="1"/>
  <c r="E65" i="2"/>
  <c r="F65" i="2" s="1"/>
  <c r="G65" i="2" s="1"/>
  <c r="H65" i="2" s="1"/>
  <c r="E6" i="2"/>
  <c r="E42" i="2"/>
  <c r="F42" i="2" s="1"/>
  <c r="G42" i="2" s="1"/>
  <c r="H42" i="2" s="1"/>
  <c r="C7" i="2"/>
  <c r="F7" i="2"/>
  <c r="A8" i="2"/>
  <c r="B7" i="2"/>
  <c r="F30" i="2"/>
  <c r="E30" i="2"/>
  <c r="D7" i="2"/>
  <c r="E54" i="2"/>
  <c r="B17" i="1" l="1"/>
  <c r="C17" i="1"/>
  <c r="E42" i="1"/>
  <c r="G42" i="1" s="1"/>
  <c r="H42" i="1" s="1"/>
  <c r="I42" i="1" s="1"/>
  <c r="C8" i="1" s="1"/>
  <c r="C18" i="1" s="1"/>
  <c r="E65" i="1"/>
  <c r="G65" i="1" s="1"/>
  <c r="H65" i="1" s="1"/>
  <c r="I65" i="1" s="1"/>
  <c r="G53" i="1"/>
  <c r="H53" i="1" s="1"/>
  <c r="I53" i="1" s="1"/>
  <c r="A68" i="1"/>
  <c r="F69" i="1" s="1"/>
  <c r="A56" i="1"/>
  <c r="F57" i="1" s="1"/>
  <c r="A9" i="1"/>
  <c r="B8" i="1"/>
  <c r="B18" i="1" s="1"/>
  <c r="E43" i="2"/>
  <c r="F43" i="2" s="1"/>
  <c r="G43" i="2" s="1"/>
  <c r="H43" i="2" s="1"/>
  <c r="C8" i="2"/>
  <c r="E66" i="2"/>
  <c r="F66" i="2" s="1"/>
  <c r="G66" i="2" s="1"/>
  <c r="E7" i="2"/>
  <c r="B8" i="2"/>
  <c r="E31" i="2"/>
  <c r="F31" i="2" s="1"/>
  <c r="F54" i="2"/>
  <c r="G54" i="2" s="1"/>
  <c r="H54" i="2" s="1"/>
  <c r="F8" i="2"/>
  <c r="A9" i="2"/>
  <c r="F31" i="1"/>
  <c r="E32" i="1" s="1"/>
  <c r="E43" i="1" l="1"/>
  <c r="G43" i="1" s="1"/>
  <c r="H43" i="1" s="1"/>
  <c r="I43" i="1" s="1"/>
  <c r="C9" i="1" s="1"/>
  <c r="C19" i="1" s="1"/>
  <c r="E7" i="1"/>
  <c r="E17" i="1" s="1"/>
  <c r="E66" i="1"/>
  <c r="E54" i="1"/>
  <c r="D7" i="1"/>
  <c r="D17" i="1" s="1"/>
  <c r="A69" i="1"/>
  <c r="F70" i="1" s="1"/>
  <c r="A57" i="1"/>
  <c r="F58" i="1" s="1"/>
  <c r="A10" i="1"/>
  <c r="F9" i="1"/>
  <c r="B9" i="1"/>
  <c r="B19" i="1" s="1"/>
  <c r="F32" i="1"/>
  <c r="E33" i="1" s="1"/>
  <c r="D8" i="2"/>
  <c r="E55" i="2"/>
  <c r="H55" i="2" s="1"/>
  <c r="F55" i="2"/>
  <c r="G55" i="2" s="1"/>
  <c r="B9" i="2"/>
  <c r="E32" i="2"/>
  <c r="F32" i="2" s="1"/>
  <c r="E44" i="2"/>
  <c r="F44" i="2" s="1"/>
  <c r="G44" i="2" s="1"/>
  <c r="H44" i="2" s="1"/>
  <c r="C9" i="2"/>
  <c r="F9" i="2"/>
  <c r="A10" i="2"/>
  <c r="H66" i="2"/>
  <c r="E44" i="1" l="1"/>
  <c r="G44" i="1" s="1"/>
  <c r="H44" i="1" s="1"/>
  <c r="I44" i="1" s="1"/>
  <c r="C10" i="1" s="1"/>
  <c r="G66" i="1"/>
  <c r="H66" i="1" s="1"/>
  <c r="I66" i="1" s="1"/>
  <c r="G54" i="1"/>
  <c r="H54" i="1" s="1"/>
  <c r="I54" i="1" s="1"/>
  <c r="A70" i="1"/>
  <c r="A58" i="1"/>
  <c r="F10" i="1"/>
  <c r="A11" i="1"/>
  <c r="B10" i="1"/>
  <c r="F33" i="1"/>
  <c r="E34" i="1" s="1"/>
  <c r="E56" i="2"/>
  <c r="F56" i="2" s="1"/>
  <c r="G56" i="2" s="1"/>
  <c r="H56" i="2" s="1"/>
  <c r="D9" i="2"/>
  <c r="E45" i="2"/>
  <c r="F45" i="2" s="1"/>
  <c r="G45" i="2" s="1"/>
  <c r="H45" i="2" s="1"/>
  <c r="C10" i="2"/>
  <c r="B10" i="2"/>
  <c r="E33" i="2"/>
  <c r="F33" i="2" s="1"/>
  <c r="F67" i="2"/>
  <c r="G67" i="2" s="1"/>
  <c r="H67" i="2" s="1"/>
  <c r="E67" i="2"/>
  <c r="E8" i="2"/>
  <c r="A11" i="2"/>
  <c r="F10" i="2"/>
  <c r="B20" i="1" l="1"/>
  <c r="C20" i="1"/>
  <c r="E45" i="1"/>
  <c r="G45" i="1" s="1"/>
  <c r="H45" i="1" s="1"/>
  <c r="I45" i="1" s="1"/>
  <c r="C11" i="1" s="1"/>
  <c r="C21" i="1" s="1"/>
  <c r="E8" i="1"/>
  <c r="E18" i="1" s="1"/>
  <c r="E67" i="1"/>
  <c r="G67" i="1" s="1"/>
  <c r="E55" i="1"/>
  <c r="G55" i="1" s="1"/>
  <c r="H55" i="1" s="1"/>
  <c r="I55" i="1" s="1"/>
  <c r="D8" i="1"/>
  <c r="D18" i="1" s="1"/>
  <c r="F11" i="1"/>
  <c r="A12" i="1"/>
  <c r="F12" i="1" s="1"/>
  <c r="B11" i="1"/>
  <c r="B21" i="1" s="1"/>
  <c r="F34" i="1"/>
  <c r="B12" i="1" s="1"/>
  <c r="E46" i="2"/>
  <c r="F46" i="2"/>
  <c r="G46" i="2" s="1"/>
  <c r="H46" i="2" s="1"/>
  <c r="C12" i="2" s="1"/>
  <c r="C11" i="2"/>
  <c r="E68" i="2"/>
  <c r="E9" i="2"/>
  <c r="F68" i="2"/>
  <c r="G68" i="2" s="1"/>
  <c r="H68" i="2" s="1"/>
  <c r="B11" i="2"/>
  <c r="E34" i="2"/>
  <c r="F34" i="2"/>
  <c r="B12" i="2" s="1"/>
  <c r="H57" i="2"/>
  <c r="D10" i="2"/>
  <c r="E57" i="2"/>
  <c r="F57" i="2"/>
  <c r="G57" i="2" s="1"/>
  <c r="F11" i="2"/>
  <c r="A12" i="2"/>
  <c r="F12" i="2" s="1"/>
  <c r="B22" i="1" l="1"/>
  <c r="E46" i="1"/>
  <c r="G46" i="1" s="1"/>
  <c r="H46" i="1" s="1"/>
  <c r="I46" i="1" s="1"/>
  <c r="C12" i="1" s="1"/>
  <c r="C22" i="1" s="1"/>
  <c r="H67" i="1"/>
  <c r="I67" i="1" s="1"/>
  <c r="E56" i="1"/>
  <c r="G56" i="1" s="1"/>
  <c r="H56" i="1" s="1"/>
  <c r="D9" i="1"/>
  <c r="D19" i="1" s="1"/>
  <c r="E69" i="2"/>
  <c r="F69" i="2" s="1"/>
  <c r="G69" i="2" s="1"/>
  <c r="H69" i="2" s="1"/>
  <c r="E10" i="2"/>
  <c r="D11" i="2"/>
  <c r="E58" i="2"/>
  <c r="F58" i="2" s="1"/>
  <c r="G58" i="2" s="1"/>
  <c r="H58" i="2" s="1"/>
  <c r="D12" i="2" s="1"/>
  <c r="E68" i="1" l="1"/>
  <c r="E9" i="1"/>
  <c r="E19" i="1" s="1"/>
  <c r="I56" i="1"/>
  <c r="E70" i="2"/>
  <c r="H70" i="2" s="1"/>
  <c r="E12" i="2" s="1"/>
  <c r="E11" i="2"/>
  <c r="F70" i="2"/>
  <c r="G70" i="2" s="1"/>
  <c r="G68" i="1" l="1"/>
  <c r="H68" i="1" s="1"/>
  <c r="I68" i="1" s="1"/>
  <c r="E57" i="1"/>
  <c r="D10" i="1"/>
  <c r="D20" i="1" s="1"/>
  <c r="E10" i="1" l="1"/>
  <c r="E20" i="1" s="1"/>
  <c r="E69" i="1"/>
  <c r="G57" i="1"/>
  <c r="H57" i="1" s="1"/>
  <c r="I57" i="1" s="1"/>
  <c r="G69" i="1" l="1"/>
  <c r="H69" i="1" s="1"/>
  <c r="I69" i="1" s="1"/>
  <c r="E58" i="1"/>
  <c r="D11" i="1"/>
  <c r="D21" i="1" s="1"/>
  <c r="E11" i="1" l="1"/>
  <c r="E21" i="1" s="1"/>
  <c r="E70" i="1"/>
  <c r="G58" i="1"/>
  <c r="H58" i="1" s="1"/>
  <c r="I58" i="1" s="1"/>
  <c r="D12" i="1" s="1"/>
  <c r="D22" i="1" s="1"/>
  <c r="G70" i="1" l="1"/>
  <c r="H70" i="1" s="1"/>
  <c r="I70" i="1" s="1"/>
  <c r="E12" i="1" s="1"/>
  <c r="E22" i="1" s="1"/>
</calcChain>
</file>

<file path=xl/sharedStrings.xml><?xml version="1.0" encoding="utf-8"?>
<sst xmlns="http://schemas.openxmlformats.org/spreadsheetml/2006/main" count="168" uniqueCount="40">
  <si>
    <t>k1</t>
  </si>
  <si>
    <t>k2</t>
  </si>
  <si>
    <t>(y) Heun's method</t>
  </si>
  <si>
    <t>(y) Ralston's method</t>
  </si>
  <si>
    <t>(y) Exact solution</t>
  </si>
  <si>
    <t>Ralston's method</t>
  </si>
  <si>
    <t>y(n+1)=y(n)+k1*h</t>
  </si>
  <si>
    <t>Note: h is the same as dx</t>
  </si>
  <si>
    <t>n=</t>
  </si>
  <si>
    <t>y</t>
  </si>
  <si>
    <t>h=</t>
  </si>
  <si>
    <t>x</t>
  </si>
  <si>
    <t xml:space="preserve">Euler's </t>
  </si>
  <si>
    <t>y(n+1)=y(n)+f(y(n))*h</t>
  </si>
  <si>
    <t>f(y(n))</t>
  </si>
  <si>
    <t>y(n+1)=y(n)+0.5*k1*h</t>
  </si>
  <si>
    <t>y(n+1)=y(n)+0.5*h(k1+k2)</t>
  </si>
  <si>
    <t>y(n+1)=y(n)+0.75*k1*h</t>
  </si>
  <si>
    <t>y(n+1)=y(n)+0.333*h(k1+k2)</t>
  </si>
  <si>
    <t>f(x(n),y(n))</t>
  </si>
  <si>
    <t>x(n+1)=x(n)+0.5*h</t>
  </si>
  <si>
    <t>adjusted_x_one</t>
  </si>
  <si>
    <t xml:space="preserve">Example of dy/dx=2+(y-x-1)^2 . Initial conditions are y=2 at x=1. Exact solution is y=1+x+tan(x-1)  </t>
  </si>
  <si>
    <t>x(n+1)=x(n)+h</t>
  </si>
  <si>
    <t>x(n+1)=x(n)+0.75*h</t>
  </si>
  <si>
    <t>y(n+1)=y(n)+0.333*h(k1+2*k2)</t>
  </si>
  <si>
    <t>Improved Euler's (Midpoint method)</t>
  </si>
  <si>
    <t>(y) Euler's method</t>
  </si>
  <si>
    <t>(y) Improved Euler's method</t>
  </si>
  <si>
    <t>Error Euler's method</t>
  </si>
  <si>
    <t>Error Improved Euler's method</t>
  </si>
  <si>
    <t>Error Heun's method</t>
  </si>
  <si>
    <t>Error Ralston's method</t>
  </si>
  <si>
    <t xml:space="preserve">Example of dy/dx=-0.005y (Simulation of first order kinetics). Initial conditions are y=0.2 at x=0. Exact solution is y=0.2*exp(-0.005x)  </t>
  </si>
  <si>
    <t>Heun's method</t>
  </si>
  <si>
    <t>adjusted_y_two</t>
  </si>
  <si>
    <t>adjusted_x_two</t>
  </si>
  <si>
    <t>f( adjustedx_two,adjustedy_two )</t>
  </si>
  <si>
    <t>f( adjustedy_two )</t>
  </si>
  <si>
    <t>adjustedy_two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</si>
</sst>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0.00000"/>
    <numFmt numFmtId="167" formatCode="0.0000E+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sz val="10"/>
      <name val="Geneva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80" zoomScaleNormal="80" workbookViewId="0">
      <selection activeCell="F1" sqref="F1"/>
    </sheetView>
  </sheetViews>
  <sheetFormatPr defaultRowHeight="14.5"/>
  <cols>
    <col min="2" max="2" width="12.26953125" customWidth="1"/>
    <col min="3" max="3" width="12.453125" customWidth="1"/>
    <col min="4" max="4" width="11.1796875" customWidth="1"/>
    <col min="5" max="5" width="16.453125" customWidth="1"/>
    <col min="6" max="6" width="19.36328125" customWidth="1"/>
    <col min="7" max="7" width="20.7265625" customWidth="1"/>
    <col min="8" max="8" width="26" customWidth="1"/>
  </cols>
  <sheetData>
    <row r="1" spans="1:8">
      <c r="A1" s="1" t="s">
        <v>33</v>
      </c>
      <c r="B1" s="1"/>
      <c r="C1" s="2"/>
      <c r="D1" s="2"/>
      <c r="E1" s="2"/>
    </row>
    <row r="2" spans="1:8">
      <c r="A2" s="9"/>
      <c r="B2" s="3" t="s">
        <v>10</v>
      </c>
      <c r="C2" s="4">
        <v>20</v>
      </c>
      <c r="D2" s="4"/>
      <c r="E2" t="s">
        <v>7</v>
      </c>
    </row>
    <row r="4" spans="1:8" ht="39.5">
      <c r="A4" s="10" t="s">
        <v>11</v>
      </c>
      <c r="B4" s="11" t="s">
        <v>27</v>
      </c>
      <c r="C4" s="11" t="s">
        <v>28</v>
      </c>
      <c r="D4" s="12" t="s">
        <v>2</v>
      </c>
      <c r="E4" s="21" t="s">
        <v>3</v>
      </c>
      <c r="F4" s="12" t="s">
        <v>4</v>
      </c>
      <c r="G4" s="5"/>
    </row>
    <row r="5" spans="1:8">
      <c r="A5" s="13">
        <v>0</v>
      </c>
      <c r="B5" s="14">
        <f>F27</f>
        <v>0.2</v>
      </c>
      <c r="C5" s="14">
        <f>H39</f>
        <v>0.2</v>
      </c>
      <c r="D5" s="14">
        <f>H51</f>
        <v>0.2</v>
      </c>
      <c r="E5" s="14">
        <f>H63</f>
        <v>0.2</v>
      </c>
      <c r="F5" s="14">
        <f>0.2*EXP(-0.005*A5)</f>
        <v>0.2</v>
      </c>
      <c r="G5" s="8"/>
      <c r="H5" s="8"/>
    </row>
    <row r="6" spans="1:8">
      <c r="A6" s="13">
        <f>A5+$C$2</f>
        <v>20</v>
      </c>
      <c r="B6" s="14">
        <f t="shared" ref="B6:B12" si="0">F28</f>
        <v>0.18000000000000002</v>
      </c>
      <c r="C6" s="14">
        <f t="shared" ref="C6:C12" si="1">H40</f>
        <v>0.18100000000000002</v>
      </c>
      <c r="D6" s="14">
        <f t="shared" ref="D6:D12" si="2">H52</f>
        <v>0.18099999999999999</v>
      </c>
      <c r="E6" s="14">
        <f t="shared" ref="E6:E12" si="3">H64</f>
        <v>0.18100000000000002</v>
      </c>
      <c r="F6" s="14">
        <f t="shared" ref="F6:F12" si="4">0.2*EXP(-0.005*A6)</f>
        <v>0.18096748360719192</v>
      </c>
      <c r="G6" s="8"/>
      <c r="H6" s="8"/>
    </row>
    <row r="7" spans="1:8">
      <c r="A7" s="13">
        <f t="shared" ref="A7:A12" si="5">A6+$C$2</f>
        <v>40</v>
      </c>
      <c r="B7" s="14">
        <f t="shared" si="0"/>
        <v>0.16200000000000003</v>
      </c>
      <c r="C7" s="14">
        <f t="shared" si="1"/>
        <v>0.16380500000000003</v>
      </c>
      <c r="D7" s="14">
        <f t="shared" si="2"/>
        <v>0.16380499999999998</v>
      </c>
      <c r="E7" s="14">
        <f t="shared" si="3"/>
        <v>0.16380500000000003</v>
      </c>
      <c r="F7" s="14">
        <f t="shared" si="4"/>
        <v>0.16374615061559639</v>
      </c>
      <c r="G7" s="8"/>
      <c r="H7" s="8"/>
    </row>
    <row r="8" spans="1:8">
      <c r="A8" s="13">
        <f t="shared" si="5"/>
        <v>60</v>
      </c>
      <c r="B8" s="14">
        <f t="shared" si="0"/>
        <v>0.14580000000000004</v>
      </c>
      <c r="C8" s="14">
        <f t="shared" si="1"/>
        <v>0.14824352500000004</v>
      </c>
      <c r="D8" s="14">
        <f t="shared" si="2"/>
        <v>0.14824352499999999</v>
      </c>
      <c r="E8" s="14">
        <f t="shared" si="3"/>
        <v>0.14824352500000004</v>
      </c>
      <c r="F8" s="14">
        <f t="shared" si="4"/>
        <v>0.14816364413634359</v>
      </c>
      <c r="G8" s="8"/>
      <c r="H8" s="8"/>
    </row>
    <row r="9" spans="1:8">
      <c r="A9" s="13">
        <f t="shared" si="5"/>
        <v>80</v>
      </c>
      <c r="B9" s="14">
        <f t="shared" si="0"/>
        <v>0.13122000000000003</v>
      </c>
      <c r="C9" s="14">
        <f t="shared" si="1"/>
        <v>0.13416039012500003</v>
      </c>
      <c r="D9" s="14">
        <f t="shared" si="2"/>
        <v>0.13416039012499997</v>
      </c>
      <c r="E9" s="14">
        <f t="shared" si="3"/>
        <v>0.13416039012500003</v>
      </c>
      <c r="F9" s="14">
        <f t="shared" si="4"/>
        <v>0.13406400920712788</v>
      </c>
      <c r="G9" s="8"/>
      <c r="H9" s="8"/>
    </row>
    <row r="10" spans="1:8">
      <c r="A10" s="13">
        <f t="shared" si="5"/>
        <v>100</v>
      </c>
      <c r="B10" s="14">
        <f t="shared" si="0"/>
        <v>0.11809800000000002</v>
      </c>
      <c r="C10" s="14">
        <f t="shared" si="1"/>
        <v>0.12141515306312503</v>
      </c>
      <c r="D10" s="14">
        <f t="shared" si="2"/>
        <v>0.12141515306312498</v>
      </c>
      <c r="E10" s="14">
        <f t="shared" si="3"/>
        <v>0.12141515306312503</v>
      </c>
      <c r="F10" s="14">
        <f t="shared" si="4"/>
        <v>0.12130613194252669</v>
      </c>
      <c r="G10" s="8"/>
      <c r="H10" s="8"/>
    </row>
    <row r="11" spans="1:8">
      <c r="A11" s="13">
        <f t="shared" si="5"/>
        <v>120</v>
      </c>
      <c r="B11" s="14">
        <f t="shared" si="0"/>
        <v>0.10628820000000003</v>
      </c>
      <c r="C11" s="14">
        <f t="shared" si="1"/>
        <v>0.10988071352212815</v>
      </c>
      <c r="D11" s="14">
        <f t="shared" si="2"/>
        <v>0.10988071352212811</v>
      </c>
      <c r="E11" s="14">
        <f t="shared" si="3"/>
        <v>0.10988071352212815</v>
      </c>
      <c r="F11" s="14">
        <f t="shared" si="4"/>
        <v>0.10976232721880529</v>
      </c>
      <c r="G11" s="8"/>
      <c r="H11" s="8"/>
    </row>
    <row r="12" spans="1:8">
      <c r="A12" s="13">
        <f t="shared" si="5"/>
        <v>140</v>
      </c>
      <c r="B12" s="14">
        <f t="shared" si="0"/>
        <v>9.565938000000003E-2</v>
      </c>
      <c r="C12" s="14">
        <f t="shared" si="1"/>
        <v>9.9442045737525978E-2</v>
      </c>
      <c r="D12" s="14">
        <f t="shared" si="2"/>
        <v>9.9442045737525936E-2</v>
      </c>
      <c r="E12" s="14">
        <f t="shared" si="3"/>
        <v>9.9442045737525978E-2</v>
      </c>
      <c r="F12" s="14">
        <f t="shared" si="4"/>
        <v>9.9317060758281894E-2</v>
      </c>
      <c r="G12" s="8"/>
      <c r="H12" s="8"/>
    </row>
    <row r="13" spans="1:8">
      <c r="A13" s="6"/>
      <c r="B13" s="7"/>
      <c r="C13" s="7"/>
      <c r="E13" s="8"/>
      <c r="F13" s="7"/>
      <c r="G13" s="8"/>
      <c r="H13" s="8"/>
    </row>
    <row r="14" spans="1:8" ht="52.5">
      <c r="A14" s="18" t="s">
        <v>11</v>
      </c>
      <c r="B14" s="19" t="s">
        <v>29</v>
      </c>
      <c r="C14" s="19" t="s">
        <v>30</v>
      </c>
      <c r="D14" s="22" t="s">
        <v>31</v>
      </c>
      <c r="E14" s="22" t="s">
        <v>32</v>
      </c>
      <c r="F14" s="8"/>
      <c r="G14" s="8"/>
      <c r="H14" s="8"/>
    </row>
    <row r="15" spans="1:8">
      <c r="A15" s="23">
        <v>1</v>
      </c>
      <c r="B15" s="24">
        <f>B5-$F5</f>
        <v>0</v>
      </c>
      <c r="C15" s="24">
        <f t="shared" ref="C15:E15" si="6">C5-$F5</f>
        <v>0</v>
      </c>
      <c r="D15" s="24">
        <f t="shared" si="6"/>
        <v>0</v>
      </c>
      <c r="E15" s="24">
        <f t="shared" si="6"/>
        <v>0</v>
      </c>
      <c r="F15" s="8"/>
      <c r="G15" s="8"/>
      <c r="H15" s="8"/>
    </row>
    <row r="16" spans="1:8">
      <c r="A16" s="23">
        <f>A15+$C$2</f>
        <v>21</v>
      </c>
      <c r="B16" s="24">
        <f t="shared" ref="B16:E22" si="7">B6-$F6</f>
        <v>-9.6748360719189908E-4</v>
      </c>
      <c r="C16" s="24">
        <f t="shared" si="7"/>
        <v>3.2516392808101813E-5</v>
      </c>
      <c r="D16" s="24">
        <f t="shared" si="7"/>
        <v>3.2516392808074057E-5</v>
      </c>
      <c r="E16" s="24">
        <f t="shared" si="7"/>
        <v>3.2516392808101813E-5</v>
      </c>
      <c r="F16" s="8"/>
      <c r="G16" s="8"/>
      <c r="H16" s="8"/>
    </row>
    <row r="17" spans="1:8">
      <c r="A17" s="23">
        <f t="shared" ref="A17:A22" si="8">A16+$C$2</f>
        <v>41</v>
      </c>
      <c r="B17" s="24">
        <f t="shared" si="7"/>
        <v>-1.7461506155963535E-3</v>
      </c>
      <c r="C17" s="24">
        <f t="shared" si="7"/>
        <v>5.8849384403647509E-5</v>
      </c>
      <c r="D17" s="24">
        <f t="shared" si="7"/>
        <v>5.8849384403591998E-5</v>
      </c>
      <c r="E17" s="24">
        <f t="shared" si="7"/>
        <v>5.8849384403647509E-5</v>
      </c>
      <c r="F17" s="8"/>
      <c r="G17" s="8"/>
      <c r="H17" s="8"/>
    </row>
    <row r="18" spans="1:8">
      <c r="A18" s="23">
        <f t="shared" si="8"/>
        <v>61</v>
      </c>
      <c r="B18" s="24">
        <f t="shared" si="7"/>
        <v>-2.3636441363435456E-3</v>
      </c>
      <c r="C18" s="24">
        <f t="shared" si="7"/>
        <v>7.9880863656456302E-5</v>
      </c>
      <c r="D18" s="24">
        <f t="shared" si="7"/>
        <v>7.9880863656400791E-5</v>
      </c>
      <c r="E18" s="24">
        <f t="shared" si="7"/>
        <v>7.9880863656456302E-5</v>
      </c>
      <c r="F18" s="8"/>
      <c r="G18" s="8"/>
      <c r="H18" s="8"/>
    </row>
    <row r="19" spans="1:8">
      <c r="A19" s="23">
        <f t="shared" si="8"/>
        <v>81</v>
      </c>
      <c r="B19" s="24">
        <f t="shared" si="7"/>
        <v>-2.8440092071278511E-3</v>
      </c>
      <c r="C19" s="24">
        <f t="shared" si="7"/>
        <v>9.6380917872146421E-5</v>
      </c>
      <c r="D19" s="24">
        <f t="shared" si="7"/>
        <v>9.638091787209091E-5</v>
      </c>
      <c r="E19" s="24">
        <f t="shared" si="7"/>
        <v>9.6380917872146421E-5</v>
      </c>
      <c r="F19" s="8"/>
      <c r="G19" s="8"/>
      <c r="H19" s="8"/>
    </row>
    <row r="20" spans="1:8">
      <c r="A20" s="23">
        <f t="shared" si="8"/>
        <v>101</v>
      </c>
      <c r="B20" s="24">
        <f t="shared" si="7"/>
        <v>-3.2081319425266708E-3</v>
      </c>
      <c r="C20" s="24">
        <f t="shared" si="7"/>
        <v>1.0902112059833768E-4</v>
      </c>
      <c r="D20" s="24">
        <f t="shared" si="7"/>
        <v>1.0902112059828217E-4</v>
      </c>
      <c r="E20" s="24">
        <f t="shared" si="7"/>
        <v>1.0902112059833768E-4</v>
      </c>
      <c r="F20" s="8"/>
      <c r="G20" s="8"/>
      <c r="H20" s="8"/>
    </row>
    <row r="21" spans="1:8">
      <c r="A21" s="23">
        <f t="shared" si="8"/>
        <v>121</v>
      </c>
      <c r="B21" s="24">
        <f t="shared" si="7"/>
        <v>-3.4741272188052591E-3</v>
      </c>
      <c r="C21" s="24">
        <f t="shared" si="7"/>
        <v>1.1838630332286493E-4</v>
      </c>
      <c r="D21" s="24">
        <f t="shared" si="7"/>
        <v>1.1838630332282329E-4</v>
      </c>
      <c r="E21" s="24">
        <f t="shared" si="7"/>
        <v>1.1838630332286493E-4</v>
      </c>
      <c r="F21" s="8"/>
      <c r="G21" s="8"/>
      <c r="H21" s="8"/>
    </row>
    <row r="22" spans="1:8">
      <c r="A22" s="23">
        <f t="shared" si="8"/>
        <v>141</v>
      </c>
      <c r="B22" s="24">
        <f t="shared" si="7"/>
        <v>-3.6576807582818643E-3</v>
      </c>
      <c r="C22" s="24">
        <f t="shared" si="7"/>
        <v>1.2498497924408325E-4</v>
      </c>
      <c r="D22" s="24">
        <f t="shared" si="7"/>
        <v>1.2498497924404162E-4</v>
      </c>
      <c r="E22" s="24">
        <f t="shared" si="7"/>
        <v>1.2498497924408325E-4</v>
      </c>
      <c r="F22" s="8"/>
      <c r="G22" s="8"/>
      <c r="H22" s="8"/>
    </row>
    <row r="23" spans="1:8">
      <c r="A23" s="6"/>
      <c r="B23" s="7"/>
      <c r="C23" s="7"/>
      <c r="E23" s="8"/>
      <c r="F23" s="7"/>
      <c r="G23" s="8"/>
      <c r="H23" s="8"/>
    </row>
    <row r="24" spans="1:8">
      <c r="E24" t="s">
        <v>12</v>
      </c>
      <c r="G24" s="8"/>
      <c r="H24" s="8"/>
    </row>
    <row r="25" spans="1:8">
      <c r="E25" s="5"/>
      <c r="F25" s="5" t="s">
        <v>9</v>
      </c>
      <c r="G25" s="8"/>
      <c r="H25" s="8"/>
    </row>
    <row r="26" spans="1:8">
      <c r="A26" s="5" t="s">
        <v>11</v>
      </c>
      <c r="E26" s="5" t="s">
        <v>14</v>
      </c>
      <c r="F26" s="5" t="s">
        <v>13</v>
      </c>
      <c r="G26" s="8"/>
      <c r="H26" s="8"/>
    </row>
    <row r="27" spans="1:8">
      <c r="A27" s="6">
        <v>0</v>
      </c>
      <c r="B27" t="s">
        <v>8</v>
      </c>
      <c r="C27">
        <v>0</v>
      </c>
      <c r="E27" s="8"/>
      <c r="F27" s="7">
        <v>0.2</v>
      </c>
      <c r="G27" s="8"/>
      <c r="H27" s="8"/>
    </row>
    <row r="28" spans="1:8">
      <c r="A28" s="6">
        <f>A27+$C$2</f>
        <v>20</v>
      </c>
      <c r="B28" t="s">
        <v>8</v>
      </c>
      <c r="C28">
        <f>C27+1</f>
        <v>1</v>
      </c>
      <c r="E28" s="7">
        <f>-0.005*F27</f>
        <v>-1E-3</v>
      </c>
      <c r="F28" s="7">
        <f>F27+$C$2*E28</f>
        <v>0.18000000000000002</v>
      </c>
      <c r="G28" s="8"/>
      <c r="H28" s="8"/>
    </row>
    <row r="29" spans="1:8">
      <c r="A29" s="6">
        <f t="shared" ref="A29:A34" si="9">A28+$C$2</f>
        <v>40</v>
      </c>
      <c r="B29" t="s">
        <v>8</v>
      </c>
      <c r="C29">
        <f t="shared" ref="C29:C34" si="10">C28+1</f>
        <v>2</v>
      </c>
      <c r="E29" s="7">
        <f t="shared" ref="E29:E34" si="11">-0.005*F28</f>
        <v>-9.0000000000000008E-4</v>
      </c>
      <c r="F29" s="7">
        <f t="shared" ref="F29:F34" si="12">F28+$C$2*E29</f>
        <v>0.16200000000000003</v>
      </c>
      <c r="G29" s="8"/>
      <c r="H29" s="8"/>
    </row>
    <row r="30" spans="1:8">
      <c r="A30" s="6">
        <f t="shared" si="9"/>
        <v>60</v>
      </c>
      <c r="B30" t="s">
        <v>8</v>
      </c>
      <c r="C30">
        <f t="shared" si="10"/>
        <v>3</v>
      </c>
      <c r="E30" s="7">
        <f t="shared" si="11"/>
        <v>-8.1000000000000017E-4</v>
      </c>
      <c r="F30" s="7">
        <f t="shared" si="12"/>
        <v>0.14580000000000004</v>
      </c>
      <c r="G30" s="8"/>
      <c r="H30" s="8"/>
    </row>
    <row r="31" spans="1:8">
      <c r="A31" s="6">
        <f t="shared" si="9"/>
        <v>80</v>
      </c>
      <c r="B31" t="s">
        <v>8</v>
      </c>
      <c r="C31">
        <f t="shared" si="10"/>
        <v>4</v>
      </c>
      <c r="E31" s="7">
        <f t="shared" si="11"/>
        <v>-7.2900000000000026E-4</v>
      </c>
      <c r="F31" s="7">
        <f t="shared" si="12"/>
        <v>0.13122000000000003</v>
      </c>
      <c r="G31" s="8"/>
      <c r="H31" s="8"/>
    </row>
    <row r="32" spans="1:8">
      <c r="A32" s="6">
        <f t="shared" si="9"/>
        <v>100</v>
      </c>
      <c r="B32" t="s">
        <v>8</v>
      </c>
      <c r="C32">
        <f t="shared" si="10"/>
        <v>5</v>
      </c>
      <c r="E32" s="7">
        <f t="shared" si="11"/>
        <v>-6.5610000000000017E-4</v>
      </c>
      <c r="F32" s="7">
        <f t="shared" si="12"/>
        <v>0.11809800000000002</v>
      </c>
      <c r="G32" s="8"/>
      <c r="H32" s="8"/>
    </row>
    <row r="33" spans="1:8">
      <c r="A33" s="6">
        <f t="shared" si="9"/>
        <v>120</v>
      </c>
      <c r="B33" t="s">
        <v>8</v>
      </c>
      <c r="C33">
        <f t="shared" si="10"/>
        <v>6</v>
      </c>
      <c r="E33" s="7">
        <f t="shared" si="11"/>
        <v>-5.9049000000000016E-4</v>
      </c>
      <c r="F33" s="7">
        <f t="shared" si="12"/>
        <v>0.10628820000000003</v>
      </c>
      <c r="G33" s="8"/>
      <c r="H33" s="8"/>
    </row>
    <row r="34" spans="1:8">
      <c r="A34" s="6">
        <f t="shared" si="9"/>
        <v>140</v>
      </c>
      <c r="B34" t="s">
        <v>8</v>
      </c>
      <c r="C34">
        <f t="shared" si="10"/>
        <v>7</v>
      </c>
      <c r="E34" s="7">
        <f t="shared" si="11"/>
        <v>-5.3144100000000012E-4</v>
      </c>
      <c r="F34" s="7">
        <f t="shared" si="12"/>
        <v>9.565938000000003E-2</v>
      </c>
      <c r="G34" s="8"/>
      <c r="H34" s="8"/>
    </row>
    <row r="36" spans="1:8">
      <c r="E36" t="s">
        <v>26</v>
      </c>
    </row>
    <row r="37" spans="1:8">
      <c r="E37" s="5" t="s">
        <v>0</v>
      </c>
      <c r="F37" s="5" t="s">
        <v>39</v>
      </c>
      <c r="G37" s="5" t="s">
        <v>1</v>
      </c>
      <c r="H37" s="4" t="s">
        <v>9</v>
      </c>
    </row>
    <row r="38" spans="1:8">
      <c r="A38" s="5" t="s">
        <v>11</v>
      </c>
      <c r="E38" s="5" t="s">
        <v>14</v>
      </c>
      <c r="F38" s="5" t="s">
        <v>15</v>
      </c>
      <c r="G38" s="5" t="s">
        <v>38</v>
      </c>
      <c r="H38" s="5" t="s">
        <v>6</v>
      </c>
    </row>
    <row r="39" spans="1:8">
      <c r="A39" s="6">
        <v>0</v>
      </c>
      <c r="B39" t="s">
        <v>8</v>
      </c>
      <c r="C39">
        <v>0</v>
      </c>
      <c r="E39" s="7"/>
      <c r="F39" s="7"/>
      <c r="G39" s="7"/>
      <c r="H39" s="7">
        <v>0.2</v>
      </c>
    </row>
    <row r="40" spans="1:8">
      <c r="A40" s="6">
        <f>A39+$C$2</f>
        <v>20</v>
      </c>
      <c r="B40" t="s">
        <v>8</v>
      </c>
      <c r="C40">
        <f>C39+1</f>
        <v>1</v>
      </c>
      <c r="E40" s="7">
        <f>-0.005*H39</f>
        <v>-1E-3</v>
      </c>
      <c r="F40" s="7">
        <f>H39+0.5*E40*$C$2</f>
        <v>0.19</v>
      </c>
      <c r="G40" s="7">
        <f>-0.005*F40</f>
        <v>-9.5E-4</v>
      </c>
      <c r="H40" s="7">
        <f>H39+G40*$C$2</f>
        <v>0.18100000000000002</v>
      </c>
    </row>
    <row r="41" spans="1:8">
      <c r="A41" s="6">
        <f t="shared" ref="A41:A46" si="13">A40+$C$2</f>
        <v>40</v>
      </c>
      <c r="B41" t="s">
        <v>8</v>
      </c>
      <c r="C41">
        <f t="shared" ref="C41:C46" si="14">C40+1</f>
        <v>2</v>
      </c>
      <c r="E41" s="7">
        <f t="shared" ref="E41:E46" si="15">-0.005*H40</f>
        <v>-9.050000000000001E-4</v>
      </c>
      <c r="F41" s="7">
        <f>H40+0.5*E41*$C$2</f>
        <v>0.17195000000000002</v>
      </c>
      <c r="G41" s="7">
        <f t="shared" ref="G41:G46" si="16">-0.005*F41</f>
        <v>-8.5975000000000016E-4</v>
      </c>
      <c r="H41" s="7">
        <f t="shared" ref="H41:H46" si="17">H40+G41*$C$2</f>
        <v>0.16380500000000003</v>
      </c>
    </row>
    <row r="42" spans="1:8">
      <c r="A42" s="6">
        <f t="shared" si="13"/>
        <v>60</v>
      </c>
      <c r="B42" t="s">
        <v>8</v>
      </c>
      <c r="C42">
        <f t="shared" si="14"/>
        <v>3</v>
      </c>
      <c r="E42" s="7">
        <f t="shared" si="15"/>
        <v>-8.1902500000000013E-4</v>
      </c>
      <c r="F42" s="7">
        <f t="shared" ref="F42:F46" si="18">H41+0.5*E42*$C$2</f>
        <v>0.15561475000000002</v>
      </c>
      <c r="G42" s="7">
        <f t="shared" si="16"/>
        <v>-7.7807375000000015E-4</v>
      </c>
      <c r="H42" s="7">
        <f t="shared" si="17"/>
        <v>0.14824352500000004</v>
      </c>
    </row>
    <row r="43" spans="1:8">
      <c r="A43" s="6">
        <f t="shared" si="13"/>
        <v>80</v>
      </c>
      <c r="B43" t="s">
        <v>8</v>
      </c>
      <c r="C43">
        <f t="shared" si="14"/>
        <v>4</v>
      </c>
      <c r="E43" s="7">
        <f t="shared" si="15"/>
        <v>-7.4121762500000028E-4</v>
      </c>
      <c r="F43" s="7">
        <f t="shared" si="18"/>
        <v>0.14083134875000003</v>
      </c>
      <c r="G43" s="7">
        <f t="shared" si="16"/>
        <v>-7.0415674375000012E-4</v>
      </c>
      <c r="H43" s="7">
        <f t="shared" si="17"/>
        <v>0.13416039012500003</v>
      </c>
    </row>
    <row r="44" spans="1:8">
      <c r="A44" s="6">
        <f t="shared" si="13"/>
        <v>100</v>
      </c>
      <c r="B44" t="s">
        <v>8</v>
      </c>
      <c r="C44">
        <f t="shared" si="14"/>
        <v>5</v>
      </c>
      <c r="E44" s="7">
        <f t="shared" si="15"/>
        <v>-6.7080195062500011E-4</v>
      </c>
      <c r="F44" s="7">
        <f t="shared" si="18"/>
        <v>0.12745237061875003</v>
      </c>
      <c r="G44" s="7">
        <f t="shared" si="16"/>
        <v>-6.3726185309375012E-4</v>
      </c>
      <c r="H44" s="7">
        <f t="shared" si="17"/>
        <v>0.12141515306312503</v>
      </c>
    </row>
    <row r="45" spans="1:8">
      <c r="A45" s="6">
        <f t="shared" si="13"/>
        <v>120</v>
      </c>
      <c r="B45" t="s">
        <v>8</v>
      </c>
      <c r="C45">
        <f t="shared" si="14"/>
        <v>6</v>
      </c>
      <c r="E45" s="7">
        <f t="shared" si="15"/>
        <v>-6.0707576531562522E-4</v>
      </c>
      <c r="F45" s="7">
        <f t="shared" si="18"/>
        <v>0.11534439540996878</v>
      </c>
      <c r="G45" s="7">
        <f t="shared" si="16"/>
        <v>-5.767219770498439E-4</v>
      </c>
      <c r="H45" s="7">
        <f t="shared" si="17"/>
        <v>0.10988071352212815</v>
      </c>
    </row>
    <row r="46" spans="1:8">
      <c r="A46" s="6">
        <f t="shared" si="13"/>
        <v>140</v>
      </c>
      <c r="B46" t="s">
        <v>8</v>
      </c>
      <c r="C46">
        <f t="shared" si="14"/>
        <v>7</v>
      </c>
      <c r="E46" s="7">
        <f t="shared" si="15"/>
        <v>-5.4940356761064074E-4</v>
      </c>
      <c r="F46" s="7">
        <f t="shared" si="18"/>
        <v>0.10438667784602175</v>
      </c>
      <c r="G46" s="7">
        <f t="shared" si="16"/>
        <v>-5.2193338923010879E-4</v>
      </c>
      <c r="H46" s="7">
        <f t="shared" si="17"/>
        <v>9.9442045737525978E-2</v>
      </c>
    </row>
    <row r="47" spans="1:8">
      <c r="A47" s="6"/>
    </row>
    <row r="48" spans="1:8">
      <c r="E48" t="s">
        <v>34</v>
      </c>
    </row>
    <row r="49" spans="1:8">
      <c r="E49" s="5" t="s">
        <v>0</v>
      </c>
      <c r="F49" s="5" t="s">
        <v>39</v>
      </c>
      <c r="G49" s="5" t="s">
        <v>1</v>
      </c>
      <c r="H49" s="4" t="s">
        <v>9</v>
      </c>
    </row>
    <row r="50" spans="1:8">
      <c r="A50" s="5" t="s">
        <v>11</v>
      </c>
      <c r="E50" s="5" t="s">
        <v>14</v>
      </c>
      <c r="F50" s="5" t="s">
        <v>6</v>
      </c>
      <c r="G50" s="5" t="s">
        <v>38</v>
      </c>
      <c r="H50" s="5" t="s">
        <v>16</v>
      </c>
    </row>
    <row r="51" spans="1:8">
      <c r="A51" s="6">
        <v>0</v>
      </c>
      <c r="B51" t="s">
        <v>8</v>
      </c>
      <c r="C51">
        <v>0</v>
      </c>
      <c r="E51" s="7"/>
      <c r="F51" s="7"/>
      <c r="G51" s="7"/>
      <c r="H51" s="7">
        <v>0.2</v>
      </c>
    </row>
    <row r="52" spans="1:8">
      <c r="A52" s="6">
        <f>A51+$C$2</f>
        <v>20</v>
      </c>
      <c r="B52" t="s">
        <v>8</v>
      </c>
      <c r="C52">
        <f>C51+1</f>
        <v>1</v>
      </c>
      <c r="E52" s="7">
        <f>-0.005*H51</f>
        <v>-1E-3</v>
      </c>
      <c r="F52" s="7">
        <f>H51+E52*$C$2</f>
        <v>0.18000000000000002</v>
      </c>
      <c r="G52" s="7">
        <f>-0.005*F52</f>
        <v>-9.0000000000000008E-4</v>
      </c>
      <c r="H52" s="7">
        <f>H51+0.5*$C$2*(E52+G52)</f>
        <v>0.18099999999999999</v>
      </c>
    </row>
    <row r="53" spans="1:8">
      <c r="A53" s="6">
        <f t="shared" ref="A53:A58" si="19">A52+$C$2</f>
        <v>40</v>
      </c>
      <c r="B53" t="s">
        <v>8</v>
      </c>
      <c r="C53">
        <f t="shared" ref="C53:C58" si="20">C52+1</f>
        <v>2</v>
      </c>
      <c r="E53" s="7">
        <f t="shared" ref="E53:E58" si="21">-0.005*H52</f>
        <v>-9.0499999999999999E-4</v>
      </c>
      <c r="F53" s="7">
        <f t="shared" ref="F53:F58" si="22">H52+E53*$C$2</f>
        <v>0.16289999999999999</v>
      </c>
      <c r="G53" s="7">
        <f t="shared" ref="G53:G58" si="23">-0.005*F53</f>
        <v>-8.1450000000000001E-4</v>
      </c>
      <c r="H53" s="7">
        <f t="shared" ref="H53:H58" si="24">H52+0.5*$C$2*(E53+G53)</f>
        <v>0.16380499999999998</v>
      </c>
    </row>
    <row r="54" spans="1:8">
      <c r="A54" s="6">
        <f t="shared" si="19"/>
        <v>60</v>
      </c>
      <c r="B54" t="s">
        <v>8</v>
      </c>
      <c r="C54">
        <f t="shared" si="20"/>
        <v>3</v>
      </c>
      <c r="E54" s="7">
        <f t="shared" si="21"/>
        <v>-8.1902499999999992E-4</v>
      </c>
      <c r="F54" s="7">
        <f t="shared" si="22"/>
        <v>0.14742449999999999</v>
      </c>
      <c r="G54" s="7">
        <f t="shared" si="23"/>
        <v>-7.3712249999999995E-4</v>
      </c>
      <c r="H54" s="7">
        <f t="shared" si="24"/>
        <v>0.14824352499999999</v>
      </c>
    </row>
    <row r="55" spans="1:8">
      <c r="A55" s="6">
        <f t="shared" si="19"/>
        <v>80</v>
      </c>
      <c r="B55" t="s">
        <v>8</v>
      </c>
      <c r="C55">
        <f t="shared" si="20"/>
        <v>4</v>
      </c>
      <c r="E55" s="7">
        <f t="shared" si="21"/>
        <v>-7.4121762499999996E-4</v>
      </c>
      <c r="F55" s="7">
        <f t="shared" si="22"/>
        <v>0.13341917249999999</v>
      </c>
      <c r="G55" s="7">
        <f t="shared" si="23"/>
        <v>-6.6709586249999995E-4</v>
      </c>
      <c r="H55" s="7">
        <f t="shared" si="24"/>
        <v>0.13416039012499997</v>
      </c>
    </row>
    <row r="56" spans="1:8">
      <c r="A56" s="6">
        <f t="shared" si="19"/>
        <v>100</v>
      </c>
      <c r="B56" t="s">
        <v>8</v>
      </c>
      <c r="C56">
        <f t="shared" si="20"/>
        <v>5</v>
      </c>
      <c r="E56" s="7">
        <f t="shared" si="21"/>
        <v>-6.7080195062499989E-4</v>
      </c>
      <c r="F56" s="7">
        <f t="shared" si="22"/>
        <v>0.12074435111249998</v>
      </c>
      <c r="G56" s="7">
        <f t="shared" si="23"/>
        <v>-6.0372175556249992E-4</v>
      </c>
      <c r="H56" s="7">
        <f t="shared" si="24"/>
        <v>0.12141515306312498</v>
      </c>
    </row>
    <row r="57" spans="1:8">
      <c r="A57" s="6">
        <f t="shared" si="19"/>
        <v>120</v>
      </c>
      <c r="B57" t="s">
        <v>8</v>
      </c>
      <c r="C57">
        <f t="shared" si="20"/>
        <v>6</v>
      </c>
      <c r="E57" s="7">
        <f t="shared" si="21"/>
        <v>-6.0707576531562489E-4</v>
      </c>
      <c r="F57" s="7">
        <f t="shared" si="22"/>
        <v>0.10927363775681248</v>
      </c>
      <c r="G57" s="7">
        <f t="shared" si="23"/>
        <v>-5.4636818878406237E-4</v>
      </c>
      <c r="H57" s="7">
        <f t="shared" si="24"/>
        <v>0.10988071352212811</v>
      </c>
    </row>
    <row r="58" spans="1:8">
      <c r="A58" s="6">
        <f t="shared" si="19"/>
        <v>140</v>
      </c>
      <c r="B58" t="s">
        <v>8</v>
      </c>
      <c r="C58">
        <f t="shared" si="20"/>
        <v>7</v>
      </c>
      <c r="E58" s="7">
        <f t="shared" si="21"/>
        <v>-5.4940356761064052E-4</v>
      </c>
      <c r="F58" s="7">
        <f t="shared" si="22"/>
        <v>9.8892642169915307E-2</v>
      </c>
      <c r="G58" s="7">
        <f t="shared" si="23"/>
        <v>-4.9446321084957651E-4</v>
      </c>
      <c r="H58" s="7">
        <f t="shared" si="24"/>
        <v>9.9442045737525936E-2</v>
      </c>
    </row>
    <row r="59" spans="1:8">
      <c r="A59" s="6"/>
      <c r="E59" s="8"/>
      <c r="F59" s="8"/>
      <c r="G59" s="8"/>
      <c r="H59" s="8"/>
    </row>
    <row r="60" spans="1:8">
      <c r="E60" t="s">
        <v>5</v>
      </c>
    </row>
    <row r="61" spans="1:8">
      <c r="E61" s="5" t="s">
        <v>0</v>
      </c>
      <c r="F61" s="5" t="s">
        <v>39</v>
      </c>
      <c r="G61" s="5" t="s">
        <v>1</v>
      </c>
      <c r="H61" s="4" t="s">
        <v>9</v>
      </c>
    </row>
    <row r="62" spans="1:8">
      <c r="A62" s="5" t="s">
        <v>11</v>
      </c>
      <c r="E62" s="5" t="s">
        <v>14</v>
      </c>
      <c r="F62" s="5" t="s">
        <v>17</v>
      </c>
      <c r="G62" s="5" t="s">
        <v>38</v>
      </c>
      <c r="H62" s="5" t="s">
        <v>18</v>
      </c>
    </row>
    <row r="63" spans="1:8">
      <c r="A63" s="6">
        <v>0</v>
      </c>
      <c r="B63" t="s">
        <v>8</v>
      </c>
      <c r="C63">
        <v>0</v>
      </c>
      <c r="E63" s="7"/>
      <c r="F63" s="7"/>
      <c r="G63" s="7"/>
      <c r="H63" s="7">
        <v>0.2</v>
      </c>
    </row>
    <row r="64" spans="1:8">
      <c r="A64" s="6">
        <f>A63+$C$2</f>
        <v>20</v>
      </c>
      <c r="B64" t="s">
        <v>8</v>
      </c>
      <c r="C64">
        <f>C63+1</f>
        <v>1</v>
      </c>
      <c r="E64" s="7">
        <f>-0.005*H63</f>
        <v>-1E-3</v>
      </c>
      <c r="F64" s="7">
        <f>H63+0.75*E64*$C$2</f>
        <v>0.185</v>
      </c>
      <c r="G64" s="7">
        <f>-0.005*F64</f>
        <v>-9.2500000000000004E-4</v>
      </c>
      <c r="H64" s="7">
        <f>H63+(1/3)*$C$2*(E64+2*G64)</f>
        <v>0.18100000000000002</v>
      </c>
    </row>
    <row r="65" spans="1:8">
      <c r="A65" s="6">
        <f t="shared" ref="A65:A70" si="25">A64+$C$2</f>
        <v>40</v>
      </c>
      <c r="B65" t="s">
        <v>8</v>
      </c>
      <c r="C65">
        <f t="shared" ref="C65:C70" si="26">C64+1</f>
        <v>2</v>
      </c>
      <c r="E65" s="7">
        <f t="shared" ref="E65:E70" si="27">-0.005*H64</f>
        <v>-9.050000000000001E-4</v>
      </c>
      <c r="F65" s="7">
        <f t="shared" ref="F65:F70" si="28">H64+0.75*E65*$C$2</f>
        <v>0.16742500000000002</v>
      </c>
      <c r="G65" s="7">
        <f t="shared" ref="G65:G70" si="29">-0.005*F65</f>
        <v>-8.3712500000000009E-4</v>
      </c>
      <c r="H65" s="7">
        <f t="shared" ref="H65:H70" si="30">H64+(1/3)*$C$2*(E65+2*G65)</f>
        <v>0.16380500000000003</v>
      </c>
    </row>
    <row r="66" spans="1:8">
      <c r="A66" s="6">
        <f t="shared" si="25"/>
        <v>60</v>
      </c>
      <c r="B66" t="s">
        <v>8</v>
      </c>
      <c r="C66">
        <f t="shared" si="26"/>
        <v>3</v>
      </c>
      <c r="E66" s="7">
        <f t="shared" si="27"/>
        <v>-8.1902500000000013E-4</v>
      </c>
      <c r="F66" s="7">
        <f t="shared" si="28"/>
        <v>0.15151962500000005</v>
      </c>
      <c r="G66" s="7">
        <f t="shared" si="29"/>
        <v>-7.5759812500000021E-4</v>
      </c>
      <c r="H66" s="7">
        <f t="shared" si="30"/>
        <v>0.14824352500000004</v>
      </c>
    </row>
    <row r="67" spans="1:8">
      <c r="A67" s="6">
        <f t="shared" si="25"/>
        <v>80</v>
      </c>
      <c r="B67" t="s">
        <v>8</v>
      </c>
      <c r="C67">
        <f t="shared" si="26"/>
        <v>4</v>
      </c>
      <c r="E67" s="7">
        <f t="shared" si="27"/>
        <v>-7.4121762500000028E-4</v>
      </c>
      <c r="F67" s="7">
        <f t="shared" si="28"/>
        <v>0.13712526062500005</v>
      </c>
      <c r="G67" s="7">
        <f t="shared" si="29"/>
        <v>-6.856263031250003E-4</v>
      </c>
      <c r="H67" s="7">
        <f t="shared" si="30"/>
        <v>0.13416039012500003</v>
      </c>
    </row>
    <row r="68" spans="1:8">
      <c r="A68" s="6">
        <f t="shared" si="25"/>
        <v>100</v>
      </c>
      <c r="B68" t="s">
        <v>8</v>
      </c>
      <c r="C68">
        <f t="shared" si="26"/>
        <v>5</v>
      </c>
      <c r="E68" s="7">
        <f t="shared" si="27"/>
        <v>-6.7080195062500011E-4</v>
      </c>
      <c r="F68" s="7">
        <f t="shared" si="28"/>
        <v>0.12409836086562503</v>
      </c>
      <c r="G68" s="7">
        <f t="shared" si="29"/>
        <v>-6.2049180432812519E-4</v>
      </c>
      <c r="H68" s="7">
        <f t="shared" si="30"/>
        <v>0.12141515306312503</v>
      </c>
    </row>
    <row r="69" spans="1:8">
      <c r="A69" s="6">
        <f t="shared" si="25"/>
        <v>120</v>
      </c>
      <c r="B69" t="s">
        <v>8</v>
      </c>
      <c r="C69">
        <f t="shared" si="26"/>
        <v>6</v>
      </c>
      <c r="E69" s="7">
        <f t="shared" si="27"/>
        <v>-6.0707576531562522E-4</v>
      </c>
      <c r="F69" s="7">
        <f t="shared" si="28"/>
        <v>0.11230901658339065</v>
      </c>
      <c r="G69" s="7">
        <f t="shared" si="29"/>
        <v>-5.6154508291695324E-4</v>
      </c>
      <c r="H69" s="7">
        <f t="shared" si="30"/>
        <v>0.10988071352212815</v>
      </c>
    </row>
    <row r="70" spans="1:8">
      <c r="A70" s="6">
        <f t="shared" si="25"/>
        <v>140</v>
      </c>
      <c r="B70" t="s">
        <v>8</v>
      </c>
      <c r="C70">
        <f t="shared" si="26"/>
        <v>7</v>
      </c>
      <c r="E70" s="7">
        <f t="shared" si="27"/>
        <v>-5.4940356761064074E-4</v>
      </c>
      <c r="F70" s="7">
        <f t="shared" si="28"/>
        <v>0.10163966000796854</v>
      </c>
      <c r="G70" s="7">
        <f t="shared" si="29"/>
        <v>-5.0819830003984265E-4</v>
      </c>
      <c r="H70" s="7">
        <f t="shared" si="30"/>
        <v>9.9442045737525978E-2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51" zoomScale="80" zoomScaleNormal="80" workbookViewId="0">
      <selection activeCell="H74" sqref="H74"/>
    </sheetView>
  </sheetViews>
  <sheetFormatPr defaultRowHeight="14.5"/>
  <cols>
    <col min="3" max="3" width="12.453125" customWidth="1"/>
    <col min="4" max="4" width="11.1796875" customWidth="1"/>
    <col min="5" max="5" width="15" customWidth="1"/>
    <col min="6" max="6" width="19.36328125" customWidth="1"/>
    <col min="7" max="7" width="20.7265625" customWidth="1"/>
    <col min="8" max="8" width="30.7265625" customWidth="1"/>
    <col min="9" max="9" width="26.36328125" customWidth="1"/>
  </cols>
  <sheetData>
    <row r="1" spans="1:8">
      <c r="A1" s="1" t="s">
        <v>22</v>
      </c>
      <c r="B1" s="1"/>
      <c r="C1" s="2"/>
      <c r="D1" s="2"/>
      <c r="E1" s="2"/>
    </row>
    <row r="2" spans="1:8">
      <c r="A2" s="9"/>
      <c r="B2" s="3" t="s">
        <v>10</v>
      </c>
      <c r="C2" s="4">
        <v>0.15</v>
      </c>
      <c r="D2" s="4"/>
      <c r="E2" t="s">
        <v>7</v>
      </c>
    </row>
    <row r="4" spans="1:8" ht="39.5">
      <c r="A4" s="10" t="s">
        <v>11</v>
      </c>
      <c r="B4" s="11" t="s">
        <v>27</v>
      </c>
      <c r="C4" s="11" t="s">
        <v>28</v>
      </c>
      <c r="D4" s="21" t="s">
        <v>2</v>
      </c>
      <c r="E4" s="21" t="s">
        <v>3</v>
      </c>
      <c r="F4" s="21" t="s">
        <v>4</v>
      </c>
      <c r="G4" s="5"/>
    </row>
    <row r="5" spans="1:8">
      <c r="A5" s="15">
        <v>1</v>
      </c>
      <c r="B5" s="14">
        <f>F27</f>
        <v>2</v>
      </c>
      <c r="C5" s="14">
        <f>I39</f>
        <v>2</v>
      </c>
      <c r="D5" s="14">
        <f>I51</f>
        <v>2</v>
      </c>
      <c r="E5" s="14">
        <f>I63</f>
        <v>2</v>
      </c>
      <c r="F5" s="16">
        <f>1+A5+TAN(A5-1)</f>
        <v>2</v>
      </c>
      <c r="G5" s="8"/>
      <c r="H5" s="8"/>
    </row>
    <row r="6" spans="1:8">
      <c r="A6" s="15">
        <f>A5+$C$2</f>
        <v>1.1499999999999999</v>
      </c>
      <c r="B6" s="14">
        <f t="shared" ref="B6:B12" si="0">F28</f>
        <v>2.2999999999999998</v>
      </c>
      <c r="C6" s="14">
        <f t="shared" ref="C6:C12" si="1">I40</f>
        <v>2.3008437499999999</v>
      </c>
      <c r="D6" s="14">
        <f t="shared" ref="D6:D12" si="2">I52</f>
        <v>2.3016874999999999</v>
      </c>
      <c r="E6" s="14">
        <f t="shared" ref="E6:E12" si="3">I64</f>
        <v>2.3012656250000001</v>
      </c>
      <c r="F6" s="16">
        <f t="shared" ref="F6:F12" si="4">1+A6+TAN(A6-1)</f>
        <v>2.3011352180582949</v>
      </c>
      <c r="G6" s="8"/>
      <c r="H6" s="8"/>
    </row>
    <row r="7" spans="1:8">
      <c r="A7" s="15">
        <f t="shared" ref="A7:A12" si="5">A6+$C$2</f>
        <v>1.2999999999999998</v>
      </c>
      <c r="B7" s="14">
        <f t="shared" si="0"/>
        <v>2.6033749999999998</v>
      </c>
      <c r="C7" s="14">
        <f t="shared" si="1"/>
        <v>2.6086106200195327</v>
      </c>
      <c r="D7" s="14">
        <f t="shared" si="2"/>
        <v>2.6103964118281389</v>
      </c>
      <c r="E7" s="14">
        <f t="shared" si="3"/>
        <v>2.6095033767762006</v>
      </c>
      <c r="F7" s="16">
        <f t="shared" si="4"/>
        <v>2.6093362496096226</v>
      </c>
      <c r="G7" s="8"/>
      <c r="H7" s="8"/>
    </row>
    <row r="8" spans="1:8">
      <c r="A8" s="15">
        <f t="shared" si="5"/>
        <v>1.4499999999999997</v>
      </c>
      <c r="B8" s="14">
        <f t="shared" si="0"/>
        <v>2.9171804585937497</v>
      </c>
      <c r="C8" s="14">
        <f t="shared" si="1"/>
        <v>2.9315138832792895</v>
      </c>
      <c r="D8" s="14">
        <f t="shared" si="2"/>
        <v>2.9345334249858404</v>
      </c>
      <c r="E8" s="14">
        <f t="shared" si="3"/>
        <v>2.9330228479308986</v>
      </c>
      <c r="F8" s="16">
        <f t="shared" si="4"/>
        <v>2.9330550656165779</v>
      </c>
      <c r="G8" s="8"/>
      <c r="H8" s="8"/>
    </row>
    <row r="9" spans="1:8">
      <c r="A9" s="15">
        <f t="shared" si="5"/>
        <v>1.5999999999999996</v>
      </c>
      <c r="B9" s="14">
        <f t="shared" si="0"/>
        <v>3.2499190957275297</v>
      </c>
      <c r="C9" s="14">
        <f t="shared" si="1"/>
        <v>3.2809185907193368</v>
      </c>
      <c r="D9" s="14">
        <f t="shared" si="2"/>
        <v>3.2857836844514758</v>
      </c>
      <c r="E9" s="14">
        <f t="shared" si="3"/>
        <v>3.283348237516245</v>
      </c>
      <c r="F9" s="16">
        <f t="shared" si="4"/>
        <v>3.2841368083416915</v>
      </c>
      <c r="G9" s="8"/>
      <c r="H9" s="8"/>
    </row>
    <row r="10" spans="1:8">
      <c r="A10" s="15">
        <f t="shared" si="5"/>
        <v>1.7499999999999996</v>
      </c>
      <c r="B10" s="14">
        <f t="shared" si="0"/>
        <v>3.6132783203762231</v>
      </c>
      <c r="C10" s="14">
        <f t="shared" si="1"/>
        <v>3.6746977496329043</v>
      </c>
      <c r="D10" s="14">
        <f t="shared" si="2"/>
        <v>3.6826634903579847</v>
      </c>
      <c r="E10" s="14">
        <f t="shared" si="3"/>
        <v>3.6786716425060653</v>
      </c>
      <c r="F10" s="16">
        <f t="shared" si="4"/>
        <v>3.6815964599440711</v>
      </c>
      <c r="G10" s="8"/>
      <c r="H10" s="8"/>
    </row>
    <row r="11" spans="1:8">
      <c r="A11" s="15">
        <f t="shared" si="5"/>
        <v>1.8999999999999995</v>
      </c>
      <c r="B11" s="14">
        <f t="shared" si="0"/>
        <v>4.0250657391409623</v>
      </c>
      <c r="C11" s="14">
        <f t="shared" si="1"/>
        <v>4.1444571540896558</v>
      </c>
      <c r="D11" s="14">
        <f t="shared" si="2"/>
        <v>4.1582817143493331</v>
      </c>
      <c r="E11" s="14">
        <f t="shared" si="3"/>
        <v>4.1513420093845772</v>
      </c>
      <c r="F11" s="16">
        <f t="shared" si="4"/>
        <v>4.1601582175503378</v>
      </c>
      <c r="G11" s="8"/>
      <c r="H11" s="8"/>
    </row>
    <row r="12" spans="1:8">
      <c r="A12" s="15">
        <f t="shared" si="5"/>
        <v>2.0499999999999994</v>
      </c>
      <c r="B12" s="14">
        <f t="shared" si="0"/>
        <v>4.5149316767492822</v>
      </c>
      <c r="C12" s="14">
        <f t="shared" si="1"/>
        <v>4.7536025634456198</v>
      </c>
      <c r="D12" s="14">
        <f t="shared" si="2"/>
        <v>4.7801697497880706</v>
      </c>
      <c r="E12" s="14">
        <f t="shared" si="3"/>
        <v>4.7667951284648549</v>
      </c>
      <c r="F12" s="16">
        <f t="shared" si="4"/>
        <v>4.7933153099831669</v>
      </c>
      <c r="G12" s="8"/>
      <c r="H12" s="8"/>
    </row>
    <row r="13" spans="1:8">
      <c r="A13" s="6"/>
      <c r="B13" s="7"/>
      <c r="C13" s="7"/>
      <c r="E13" s="8"/>
      <c r="F13" s="7"/>
      <c r="G13" s="8"/>
      <c r="H13" s="8"/>
    </row>
    <row r="14" spans="1:8" ht="52.5">
      <c r="A14" s="18" t="s">
        <v>11</v>
      </c>
      <c r="B14" s="19" t="s">
        <v>29</v>
      </c>
      <c r="C14" s="19" t="s">
        <v>30</v>
      </c>
      <c r="D14" s="22" t="s">
        <v>31</v>
      </c>
      <c r="E14" s="22" t="s">
        <v>32</v>
      </c>
      <c r="F14" s="7"/>
      <c r="G14" s="8"/>
      <c r="H14" s="8"/>
    </row>
    <row r="15" spans="1:8">
      <c r="A15" s="25">
        <v>1</v>
      </c>
      <c r="B15" s="20">
        <f>B5-$F5</f>
        <v>0</v>
      </c>
      <c r="C15" s="20">
        <f t="shared" ref="C15:E15" si="6">C5-$F5</f>
        <v>0</v>
      </c>
      <c r="D15" s="20">
        <f t="shared" si="6"/>
        <v>0</v>
      </c>
      <c r="E15" s="20">
        <f t="shared" si="6"/>
        <v>0</v>
      </c>
      <c r="F15" s="7"/>
      <c r="G15" s="8"/>
      <c r="H15" s="8"/>
    </row>
    <row r="16" spans="1:8">
      <c r="A16" s="25">
        <f>A15+$C$2</f>
        <v>1.1499999999999999</v>
      </c>
      <c r="B16" s="20">
        <f t="shared" ref="B16:E16" si="7">B6-$F6</f>
        <v>-1.1352180582950844E-3</v>
      </c>
      <c r="C16" s="20">
        <f t="shared" si="7"/>
        <v>-2.914680582950524E-4</v>
      </c>
      <c r="D16" s="20">
        <f t="shared" si="7"/>
        <v>5.5228194170497957E-4</v>
      </c>
      <c r="E16" s="20">
        <f t="shared" si="7"/>
        <v>1.3040694170518563E-4</v>
      </c>
      <c r="F16" s="7"/>
      <c r="G16" s="8"/>
      <c r="H16" s="8"/>
    </row>
    <row r="17" spans="1:8">
      <c r="A17" s="25">
        <f t="shared" ref="A17:A22" si="8">A16+$C$2</f>
        <v>1.2999999999999998</v>
      </c>
      <c r="B17" s="20">
        <f t="shared" ref="B17:E17" si="9">B7-$F7</f>
        <v>-5.961249609622854E-3</v>
      </c>
      <c r="C17" s="20">
        <f t="shared" si="9"/>
        <v>-7.2562959008992678E-4</v>
      </c>
      <c r="D17" s="20">
        <f t="shared" si="9"/>
        <v>1.0601622185162363E-3</v>
      </c>
      <c r="E17" s="20">
        <f t="shared" si="9"/>
        <v>1.6712716657796278E-4</v>
      </c>
      <c r="F17" s="7"/>
      <c r="G17" s="8"/>
      <c r="H17" s="8"/>
    </row>
    <row r="18" spans="1:8">
      <c r="A18" s="25">
        <f t="shared" si="8"/>
        <v>1.4499999999999997</v>
      </c>
      <c r="B18" s="20">
        <f t="shared" ref="B18:E18" si="10">B8-$F8</f>
        <v>-1.5874607022828169E-2</v>
      </c>
      <c r="C18" s="20">
        <f t="shared" si="10"/>
        <v>-1.5411823372883937E-3</v>
      </c>
      <c r="D18" s="20">
        <f t="shared" si="10"/>
        <v>1.4783593692624386E-3</v>
      </c>
      <c r="E18" s="20">
        <f t="shared" si="10"/>
        <v>-3.2217685679292174E-5</v>
      </c>
      <c r="F18" s="7"/>
      <c r="G18" s="8"/>
      <c r="H18" s="8"/>
    </row>
    <row r="19" spans="1:8">
      <c r="A19" s="25">
        <f t="shared" si="8"/>
        <v>1.5999999999999996</v>
      </c>
      <c r="B19" s="20">
        <f t="shared" ref="B19:E19" si="11">B9-$F9</f>
        <v>-3.4217712614161844E-2</v>
      </c>
      <c r="C19" s="20">
        <f t="shared" si="11"/>
        <v>-3.2182176223547465E-3</v>
      </c>
      <c r="D19" s="20">
        <f t="shared" si="11"/>
        <v>1.6468761097843121E-3</v>
      </c>
      <c r="E19" s="20">
        <f t="shared" si="11"/>
        <v>-7.8857082544647739E-4</v>
      </c>
      <c r="F19" s="7"/>
      <c r="G19" s="8"/>
      <c r="H19" s="8"/>
    </row>
    <row r="20" spans="1:8">
      <c r="A20" s="25">
        <f t="shared" si="8"/>
        <v>1.7499999999999996</v>
      </c>
      <c r="B20" s="20">
        <f t="shared" ref="B20:E20" si="12">B10-$F10</f>
        <v>-6.8318139567848046E-2</v>
      </c>
      <c r="C20" s="20">
        <f t="shared" si="12"/>
        <v>-6.8987103111668446E-3</v>
      </c>
      <c r="D20" s="20">
        <f t="shared" si="12"/>
        <v>1.0670304139135389E-3</v>
      </c>
      <c r="E20" s="20">
        <f t="shared" si="12"/>
        <v>-2.9248174380058778E-3</v>
      </c>
      <c r="F20" s="7"/>
      <c r="G20" s="8"/>
      <c r="H20" s="8"/>
    </row>
    <row r="21" spans="1:8">
      <c r="A21" s="25">
        <f t="shared" si="8"/>
        <v>1.8999999999999995</v>
      </c>
      <c r="B21" s="20">
        <f t="shared" ref="B21:E21" si="13">B11-$F11</f>
        <v>-0.13509247840937544</v>
      </c>
      <c r="C21" s="20">
        <f t="shared" si="13"/>
        <v>-1.5701063460682008E-2</v>
      </c>
      <c r="D21" s="20">
        <f t="shared" si="13"/>
        <v>-1.8765032010046312E-3</v>
      </c>
      <c r="E21" s="20">
        <f t="shared" si="13"/>
        <v>-8.816208165760564E-3</v>
      </c>
      <c r="F21" s="7"/>
      <c r="G21" s="8"/>
      <c r="H21" s="8"/>
    </row>
    <row r="22" spans="1:8">
      <c r="A22" s="25">
        <f t="shared" si="8"/>
        <v>2.0499999999999994</v>
      </c>
      <c r="B22" s="20">
        <f t="shared" ref="B22:E22" si="14">B12-$F12</f>
        <v>-0.27838363323388471</v>
      </c>
      <c r="C22" s="20">
        <f t="shared" si="14"/>
        <v>-3.9712746537547083E-2</v>
      </c>
      <c r="D22" s="20">
        <f t="shared" si="14"/>
        <v>-1.3145560195096273E-2</v>
      </c>
      <c r="E22" s="20">
        <f t="shared" si="14"/>
        <v>-2.6520181518312036E-2</v>
      </c>
      <c r="F22" s="7"/>
      <c r="G22" s="8"/>
      <c r="H22" s="8"/>
    </row>
    <row r="23" spans="1:8">
      <c r="A23" s="6"/>
      <c r="B23" s="7"/>
      <c r="C23" s="7"/>
      <c r="E23" s="8"/>
      <c r="F23" s="7"/>
      <c r="G23" s="8"/>
      <c r="H23" s="8"/>
    </row>
    <row r="24" spans="1:8">
      <c r="E24" t="s">
        <v>12</v>
      </c>
      <c r="G24" s="8"/>
      <c r="H24" s="8"/>
    </row>
    <row r="25" spans="1:8">
      <c r="E25" s="5"/>
      <c r="F25" s="5" t="s">
        <v>9</v>
      </c>
      <c r="G25" s="8"/>
      <c r="H25" s="8"/>
    </row>
    <row r="26" spans="1:8">
      <c r="A26" s="5" t="s">
        <v>11</v>
      </c>
      <c r="E26" s="5" t="s">
        <v>19</v>
      </c>
      <c r="F26" s="5" t="s">
        <v>13</v>
      </c>
      <c r="G26" s="8"/>
      <c r="H26" s="8"/>
    </row>
    <row r="27" spans="1:8">
      <c r="A27" s="26">
        <v>1</v>
      </c>
      <c r="B27" t="s">
        <v>8</v>
      </c>
      <c r="C27">
        <v>0</v>
      </c>
      <c r="E27" s="8"/>
      <c r="F27" s="7">
        <v>2</v>
      </c>
      <c r="G27" s="8"/>
      <c r="H27" s="8"/>
    </row>
    <row r="28" spans="1:8">
      <c r="A28" s="26">
        <f>A27+$C$2</f>
        <v>1.1499999999999999</v>
      </c>
      <c r="B28" t="s">
        <v>8</v>
      </c>
      <c r="C28">
        <f>C27+1</f>
        <v>1</v>
      </c>
      <c r="E28" s="17">
        <f>2+(F27-A27-1)^2</f>
        <v>2</v>
      </c>
      <c r="F28" s="7">
        <f>F27+$C$2*E28</f>
        <v>2.2999999999999998</v>
      </c>
      <c r="G28" s="8"/>
      <c r="H28" s="8"/>
    </row>
    <row r="29" spans="1:8">
      <c r="A29" s="26">
        <f t="shared" ref="A29:A34" si="15">A28+$C$2</f>
        <v>1.2999999999999998</v>
      </c>
      <c r="B29" t="s">
        <v>8</v>
      </c>
      <c r="C29">
        <f t="shared" ref="C29:C34" si="16">C28+1</f>
        <v>2</v>
      </c>
      <c r="E29" s="17">
        <f t="shared" ref="E29:E34" si="17">2+(F28-A28-1)^2</f>
        <v>2.0225</v>
      </c>
      <c r="F29" s="7">
        <f t="shared" ref="F29:F34" si="18">F28+$C$2*E29</f>
        <v>2.6033749999999998</v>
      </c>
      <c r="G29" s="8"/>
      <c r="H29" s="8"/>
    </row>
    <row r="30" spans="1:8">
      <c r="A30" s="26">
        <f t="shared" si="15"/>
        <v>1.4499999999999997</v>
      </c>
      <c r="B30" t="s">
        <v>8</v>
      </c>
      <c r="C30">
        <f t="shared" si="16"/>
        <v>3</v>
      </c>
      <c r="E30" s="17">
        <f t="shared" si="17"/>
        <v>2.0920363906250001</v>
      </c>
      <c r="F30" s="7">
        <f t="shared" si="18"/>
        <v>2.9171804585937497</v>
      </c>
      <c r="G30" s="8"/>
      <c r="H30" s="8"/>
    </row>
    <row r="31" spans="1:8">
      <c r="A31" s="26">
        <f t="shared" si="15"/>
        <v>1.5999999999999996</v>
      </c>
      <c r="B31" t="s">
        <v>8</v>
      </c>
      <c r="C31">
        <f t="shared" si="16"/>
        <v>4</v>
      </c>
      <c r="E31" s="17">
        <f t="shared" si="17"/>
        <v>2.2182575808918665</v>
      </c>
      <c r="F31" s="7">
        <f t="shared" si="18"/>
        <v>3.2499190957275297</v>
      </c>
      <c r="G31" s="8"/>
      <c r="H31" s="8"/>
    </row>
    <row r="32" spans="1:8">
      <c r="A32" s="26">
        <f t="shared" si="15"/>
        <v>1.7499999999999996</v>
      </c>
      <c r="B32" t="s">
        <v>8</v>
      </c>
      <c r="C32">
        <f t="shared" si="16"/>
        <v>5</v>
      </c>
      <c r="E32" s="17">
        <f t="shared" si="17"/>
        <v>2.4223948309912902</v>
      </c>
      <c r="F32" s="7">
        <f t="shared" si="18"/>
        <v>3.6132783203762231</v>
      </c>
      <c r="G32" s="8"/>
      <c r="H32" s="8"/>
    </row>
    <row r="33" spans="1:9">
      <c r="A33" s="26">
        <f t="shared" si="15"/>
        <v>1.8999999999999995</v>
      </c>
      <c r="B33" t="s">
        <v>8</v>
      </c>
      <c r="C33">
        <f t="shared" si="16"/>
        <v>6</v>
      </c>
      <c r="E33" s="17">
        <f t="shared" si="17"/>
        <v>2.7452494584315934</v>
      </c>
      <c r="F33" s="7">
        <f t="shared" si="18"/>
        <v>4.0250657391409623</v>
      </c>
      <c r="G33" s="8"/>
      <c r="H33" s="8"/>
    </row>
    <row r="34" spans="1:9">
      <c r="A34" s="26">
        <f t="shared" si="15"/>
        <v>2.0499999999999994</v>
      </c>
      <c r="B34" t="s">
        <v>8</v>
      </c>
      <c r="C34">
        <f t="shared" si="16"/>
        <v>7</v>
      </c>
      <c r="E34" s="17">
        <f t="shared" si="17"/>
        <v>3.265772917388801</v>
      </c>
      <c r="F34" s="7">
        <f t="shared" si="18"/>
        <v>4.5149316767492822</v>
      </c>
      <c r="G34" s="8"/>
      <c r="H34" s="8"/>
    </row>
    <row r="36" spans="1:9">
      <c r="E36" t="s">
        <v>26</v>
      </c>
    </row>
    <row r="37" spans="1:9">
      <c r="E37" s="5" t="s">
        <v>0</v>
      </c>
      <c r="F37" s="5" t="s">
        <v>36</v>
      </c>
      <c r="G37" s="5" t="s">
        <v>35</v>
      </c>
      <c r="H37" s="5" t="s">
        <v>1</v>
      </c>
      <c r="I37" s="4" t="s">
        <v>9</v>
      </c>
    </row>
    <row r="38" spans="1:9">
      <c r="A38" s="5" t="s">
        <v>11</v>
      </c>
      <c r="E38" s="5" t="s">
        <v>19</v>
      </c>
      <c r="F38" s="5" t="s">
        <v>20</v>
      </c>
      <c r="G38" s="5" t="s">
        <v>15</v>
      </c>
      <c r="H38" s="5" t="s">
        <v>37</v>
      </c>
      <c r="I38" s="5" t="s">
        <v>6</v>
      </c>
    </row>
    <row r="39" spans="1:9">
      <c r="A39" s="26">
        <v>1</v>
      </c>
      <c r="B39" t="s">
        <v>8</v>
      </c>
      <c r="C39">
        <v>0</v>
      </c>
      <c r="E39" s="7"/>
      <c r="F39" s="7"/>
      <c r="G39" s="7"/>
      <c r="H39" s="7"/>
      <c r="I39" s="7">
        <v>2</v>
      </c>
    </row>
    <row r="40" spans="1:9">
      <c r="A40" s="26">
        <f>A39+$C$2</f>
        <v>1.1499999999999999</v>
      </c>
      <c r="B40" t="s">
        <v>8</v>
      </c>
      <c r="C40">
        <f>C39+1</f>
        <v>1</v>
      </c>
      <c r="E40" s="17">
        <f>2+(I39-A39-1)^2</f>
        <v>2</v>
      </c>
      <c r="F40" s="7">
        <f>A39+0.5*$C$2</f>
        <v>1.075</v>
      </c>
      <c r="G40" s="7">
        <f>I39+0.5*E40*$C$2</f>
        <v>2.15</v>
      </c>
      <c r="H40" s="17">
        <f>2+(G40-F40-1)^2</f>
        <v>2.0056250000000002</v>
      </c>
      <c r="I40" s="7">
        <f>I39+H40*$C$2</f>
        <v>2.3008437499999999</v>
      </c>
    </row>
    <row r="41" spans="1:9">
      <c r="A41" s="26">
        <f t="shared" ref="A41:A46" si="19">A40+$C$2</f>
        <v>1.2999999999999998</v>
      </c>
      <c r="B41" t="s">
        <v>8</v>
      </c>
      <c r="C41">
        <f t="shared" ref="C41:C46" si="20">C40+1</f>
        <v>2</v>
      </c>
      <c r="E41" s="17">
        <f t="shared" ref="E41:E46" si="21">2+(I40-A40-1)^2</f>
        <v>2.0227538369140623</v>
      </c>
      <c r="F41" s="7">
        <f t="shared" ref="F41:F46" si="22">A40+0.5*$C$2</f>
        <v>1.2249999999999999</v>
      </c>
      <c r="G41" s="7">
        <f t="shared" ref="G41:G46" si="23">I40+0.5*E41*$C$2</f>
        <v>2.4525502877685543</v>
      </c>
      <c r="H41" s="17">
        <f t="shared" ref="H41:H46" si="24">2+(G41-F41-1)^2</f>
        <v>2.051779133463552</v>
      </c>
      <c r="I41" s="7">
        <f t="shared" ref="I41:I46" si="25">I40+H41*$C$2</f>
        <v>2.6086106200195327</v>
      </c>
    </row>
    <row r="42" spans="1:9">
      <c r="A42" s="26">
        <f t="shared" si="19"/>
        <v>1.4499999999999997</v>
      </c>
      <c r="B42" t="s">
        <v>8</v>
      </c>
      <c r="C42">
        <f t="shared" si="20"/>
        <v>3</v>
      </c>
      <c r="E42" s="17">
        <f t="shared" si="21"/>
        <v>2.0952405147888404</v>
      </c>
      <c r="F42" s="7">
        <f t="shared" si="22"/>
        <v>1.3749999999999998</v>
      </c>
      <c r="G42" s="7">
        <f t="shared" si="23"/>
        <v>2.7657536586286957</v>
      </c>
      <c r="H42" s="17">
        <f t="shared" si="24"/>
        <v>2.1526884217317113</v>
      </c>
      <c r="I42" s="7">
        <f t="shared" si="25"/>
        <v>2.9315138832792895</v>
      </c>
    </row>
    <row r="43" spans="1:9">
      <c r="A43" s="26">
        <f t="shared" si="19"/>
        <v>1.5999999999999996</v>
      </c>
      <c r="B43" t="s">
        <v>8</v>
      </c>
      <c r="C43">
        <f t="shared" si="20"/>
        <v>4</v>
      </c>
      <c r="E43" s="17">
        <f t="shared" si="21"/>
        <v>2.2318556197907014</v>
      </c>
      <c r="F43" s="7">
        <f t="shared" si="22"/>
        <v>1.5249999999999997</v>
      </c>
      <c r="G43" s="7">
        <f t="shared" si="23"/>
        <v>3.0989030547635923</v>
      </c>
      <c r="H43" s="17">
        <f t="shared" si="24"/>
        <v>2.329364716266983</v>
      </c>
      <c r="I43" s="7">
        <f t="shared" si="25"/>
        <v>3.2809185907193368</v>
      </c>
    </row>
    <row r="44" spans="1:9">
      <c r="A44" s="26">
        <f t="shared" si="19"/>
        <v>1.7499999999999996</v>
      </c>
      <c r="B44" t="s">
        <v>8</v>
      </c>
      <c r="C44">
        <f t="shared" si="20"/>
        <v>5</v>
      </c>
      <c r="E44" s="17">
        <f t="shared" si="21"/>
        <v>2.4636501271872082</v>
      </c>
      <c r="F44" s="7">
        <f t="shared" si="22"/>
        <v>1.6749999999999996</v>
      </c>
      <c r="G44" s="7">
        <f t="shared" si="23"/>
        <v>3.4656923502583772</v>
      </c>
      <c r="H44" s="17">
        <f t="shared" si="24"/>
        <v>2.6251943927571171</v>
      </c>
      <c r="I44" s="7">
        <f t="shared" si="25"/>
        <v>3.6746977496329043</v>
      </c>
    </row>
    <row r="45" spans="1:9">
      <c r="A45" s="26">
        <f t="shared" si="19"/>
        <v>1.8999999999999995</v>
      </c>
      <c r="B45" t="s">
        <v>8</v>
      </c>
      <c r="C45">
        <f t="shared" si="20"/>
        <v>6</v>
      </c>
      <c r="E45" s="17">
        <f t="shared" si="21"/>
        <v>2.8550659281761583</v>
      </c>
      <c r="F45" s="7">
        <f t="shared" si="22"/>
        <v>1.8249999999999995</v>
      </c>
      <c r="G45" s="7">
        <f t="shared" si="23"/>
        <v>3.8888276942461162</v>
      </c>
      <c r="H45" s="17">
        <f t="shared" si="24"/>
        <v>3.1317293630450087</v>
      </c>
      <c r="I45" s="7">
        <f t="shared" si="25"/>
        <v>4.1444571540896558</v>
      </c>
    </row>
    <row r="46" spans="1:9">
      <c r="A46" s="26">
        <f t="shared" si="19"/>
        <v>2.0499999999999994</v>
      </c>
      <c r="B46" t="s">
        <v>8</v>
      </c>
      <c r="C46">
        <f t="shared" si="20"/>
        <v>7</v>
      </c>
      <c r="E46" s="17">
        <f t="shared" si="21"/>
        <v>3.5486736083649264</v>
      </c>
      <c r="F46" s="7">
        <f t="shared" si="22"/>
        <v>1.9749999999999994</v>
      </c>
      <c r="G46" s="7">
        <f t="shared" si="23"/>
        <v>4.4106076747170251</v>
      </c>
      <c r="H46" s="17">
        <f t="shared" si="24"/>
        <v>4.0609693957064241</v>
      </c>
      <c r="I46" s="7">
        <f t="shared" si="25"/>
        <v>4.7536025634456198</v>
      </c>
    </row>
    <row r="47" spans="1:9">
      <c r="A47" s="6"/>
    </row>
    <row r="48" spans="1:9">
      <c r="E48" t="s">
        <v>34</v>
      </c>
    </row>
    <row r="49" spans="1:9">
      <c r="E49" s="5" t="s">
        <v>0</v>
      </c>
      <c r="F49" s="5" t="s">
        <v>21</v>
      </c>
      <c r="G49" s="5" t="s">
        <v>35</v>
      </c>
      <c r="H49" s="5" t="s">
        <v>1</v>
      </c>
      <c r="I49" s="4" t="s">
        <v>9</v>
      </c>
    </row>
    <row r="50" spans="1:9">
      <c r="A50" s="5" t="s">
        <v>11</v>
      </c>
      <c r="E50" s="5" t="s">
        <v>19</v>
      </c>
      <c r="F50" s="5" t="s">
        <v>23</v>
      </c>
      <c r="G50" s="5" t="s">
        <v>6</v>
      </c>
      <c r="H50" s="5" t="s">
        <v>37</v>
      </c>
      <c r="I50" s="5" t="s">
        <v>16</v>
      </c>
    </row>
    <row r="51" spans="1:9">
      <c r="A51" s="26">
        <v>1</v>
      </c>
      <c r="B51" t="s">
        <v>8</v>
      </c>
      <c r="C51">
        <v>0</v>
      </c>
      <c r="E51" s="7"/>
      <c r="F51" s="7"/>
      <c r="G51" s="7"/>
      <c r="H51" s="7"/>
      <c r="I51" s="7">
        <v>2</v>
      </c>
    </row>
    <row r="52" spans="1:9">
      <c r="A52" s="26">
        <f>A51+$C$2</f>
        <v>1.1499999999999999</v>
      </c>
      <c r="B52" t="s">
        <v>8</v>
      </c>
      <c r="C52">
        <f>C51+1</f>
        <v>1</v>
      </c>
      <c r="E52" s="17">
        <f>2+(I51-A51-1)^2</f>
        <v>2</v>
      </c>
      <c r="F52" s="7">
        <f>A51+$C$2</f>
        <v>1.1499999999999999</v>
      </c>
      <c r="G52" s="7">
        <f>I51+E52*$C$2</f>
        <v>2.2999999999999998</v>
      </c>
      <c r="H52" s="17">
        <f>2+(G52-F52-1)^2</f>
        <v>2.0225</v>
      </c>
      <c r="I52" s="7">
        <f>I51+0.5*$C$2*(E52+H52)</f>
        <v>2.3016874999999999</v>
      </c>
    </row>
    <row r="53" spans="1:9">
      <c r="A53" s="26">
        <f t="shared" ref="A53:A58" si="26">A52+$C$2</f>
        <v>1.2999999999999998</v>
      </c>
      <c r="B53" t="s">
        <v>8</v>
      </c>
      <c r="C53">
        <f t="shared" ref="C53:C58" si="27">C52+1</f>
        <v>2</v>
      </c>
      <c r="E53" s="17">
        <f t="shared" ref="E53:E58" si="28">2+(I52-A52-1)^2</f>
        <v>2.0230090976562498</v>
      </c>
      <c r="F53" s="7">
        <f t="shared" ref="F53:F58" si="29">A52+$C$2</f>
        <v>1.2999999999999998</v>
      </c>
      <c r="G53" s="7">
        <f t="shared" ref="G53:G58" si="30">I52+E53*$C$2</f>
        <v>2.6051388646484375</v>
      </c>
      <c r="H53" s="17">
        <f t="shared" ref="H53:H58" si="31">2+(G53-F53-1)^2</f>
        <v>2.0931097267189376</v>
      </c>
      <c r="I53" s="7">
        <f t="shared" ref="I53:I58" si="32">I52+0.5*$C$2*(E53+H53)</f>
        <v>2.6103964118281389</v>
      </c>
    </row>
    <row r="54" spans="1:9">
      <c r="A54" s="26">
        <f t="shared" si="26"/>
        <v>1.4499999999999997</v>
      </c>
      <c r="B54" t="s">
        <v>8</v>
      </c>
      <c r="C54">
        <f t="shared" si="27"/>
        <v>3</v>
      </c>
      <c r="E54" s="17">
        <f t="shared" si="28"/>
        <v>2.0963459324757836</v>
      </c>
      <c r="F54" s="7">
        <f t="shared" si="29"/>
        <v>1.4499999999999997</v>
      </c>
      <c r="G54" s="7">
        <f t="shared" si="30"/>
        <v>2.9248483016995062</v>
      </c>
      <c r="H54" s="17">
        <f t="shared" si="31"/>
        <v>2.2254809096269055</v>
      </c>
      <c r="I54" s="7">
        <f t="shared" si="32"/>
        <v>2.9345334249858404</v>
      </c>
    </row>
    <row r="55" spans="1:9">
      <c r="A55" s="26">
        <f t="shared" si="26"/>
        <v>1.5999999999999996</v>
      </c>
      <c r="B55" t="s">
        <v>8</v>
      </c>
      <c r="C55">
        <f t="shared" si="27"/>
        <v>4</v>
      </c>
      <c r="E55" s="17">
        <f t="shared" si="28"/>
        <v>2.2347726399285093</v>
      </c>
      <c r="F55" s="7">
        <f t="shared" si="29"/>
        <v>1.5999999999999996</v>
      </c>
      <c r="G55" s="7">
        <f t="shared" si="30"/>
        <v>3.2697493209751167</v>
      </c>
      <c r="H55" s="17">
        <f t="shared" si="31"/>
        <v>2.4485641529466302</v>
      </c>
      <c r="I55" s="7">
        <f t="shared" si="32"/>
        <v>3.2857836844514758</v>
      </c>
    </row>
    <row r="56" spans="1:9">
      <c r="A56" s="26">
        <f t="shared" si="26"/>
        <v>1.7499999999999996</v>
      </c>
      <c r="B56" t="s">
        <v>8</v>
      </c>
      <c r="C56">
        <f t="shared" si="27"/>
        <v>5</v>
      </c>
      <c r="E56" s="17">
        <f t="shared" si="28"/>
        <v>2.4702992618598421</v>
      </c>
      <c r="F56" s="7">
        <f t="shared" si="29"/>
        <v>1.7499999999999996</v>
      </c>
      <c r="G56" s="7">
        <f t="shared" si="30"/>
        <v>3.6563285737304523</v>
      </c>
      <c r="H56" s="17">
        <f t="shared" si="31"/>
        <v>2.8214314835602767</v>
      </c>
      <c r="I56" s="7">
        <f t="shared" si="32"/>
        <v>3.6826634903579847</v>
      </c>
    </row>
    <row r="57" spans="1:9">
      <c r="A57" s="26">
        <f t="shared" si="26"/>
        <v>1.8999999999999995</v>
      </c>
      <c r="B57" t="s">
        <v>8</v>
      </c>
      <c r="C57">
        <f t="shared" si="27"/>
        <v>6</v>
      </c>
      <c r="E57" s="17">
        <f t="shared" si="28"/>
        <v>2.8698611862467391</v>
      </c>
      <c r="F57" s="7">
        <f t="shared" si="29"/>
        <v>1.8999999999999995</v>
      </c>
      <c r="G57" s="7">
        <f t="shared" si="30"/>
        <v>4.1131426682949952</v>
      </c>
      <c r="H57" s="17">
        <f t="shared" si="31"/>
        <v>3.4717151336379022</v>
      </c>
      <c r="I57" s="7">
        <f t="shared" si="32"/>
        <v>4.1582817143493331</v>
      </c>
    </row>
    <row r="58" spans="1:9">
      <c r="A58" s="26">
        <f t="shared" si="26"/>
        <v>2.0499999999999994</v>
      </c>
      <c r="B58" t="s">
        <v>8</v>
      </c>
      <c r="C58">
        <f t="shared" si="27"/>
        <v>7</v>
      </c>
      <c r="E58" s="17">
        <f t="shared" si="28"/>
        <v>3.5832728726658982</v>
      </c>
      <c r="F58" s="7">
        <f t="shared" si="29"/>
        <v>2.0499999999999994</v>
      </c>
      <c r="G58" s="7">
        <f t="shared" si="30"/>
        <v>4.6957726452492174</v>
      </c>
      <c r="H58" s="17">
        <f t="shared" si="31"/>
        <v>4.7085675998506087</v>
      </c>
      <c r="I58" s="7">
        <f t="shared" si="32"/>
        <v>4.7801697497880706</v>
      </c>
    </row>
    <row r="59" spans="1:9">
      <c r="A59" s="6"/>
      <c r="E59" s="8"/>
      <c r="F59" s="8"/>
      <c r="G59" s="8"/>
      <c r="H59" s="8"/>
    </row>
    <row r="60" spans="1:9">
      <c r="E60" t="s">
        <v>5</v>
      </c>
    </row>
    <row r="61" spans="1:9">
      <c r="E61" s="5" t="s">
        <v>0</v>
      </c>
      <c r="F61" s="5" t="s">
        <v>21</v>
      </c>
      <c r="G61" s="5" t="s">
        <v>35</v>
      </c>
      <c r="H61" s="5" t="s">
        <v>1</v>
      </c>
      <c r="I61" s="4" t="s">
        <v>9</v>
      </c>
    </row>
    <row r="62" spans="1:9">
      <c r="A62" s="5" t="s">
        <v>11</v>
      </c>
      <c r="E62" s="5" t="s">
        <v>19</v>
      </c>
      <c r="F62" s="5" t="s">
        <v>24</v>
      </c>
      <c r="G62" s="5" t="s">
        <v>17</v>
      </c>
      <c r="H62" s="5" t="s">
        <v>37</v>
      </c>
      <c r="I62" s="5" t="s">
        <v>25</v>
      </c>
    </row>
    <row r="63" spans="1:9">
      <c r="A63" s="26">
        <v>1</v>
      </c>
      <c r="B63" t="s">
        <v>8</v>
      </c>
      <c r="C63">
        <v>0</v>
      </c>
      <c r="E63" s="7"/>
      <c r="F63" s="7"/>
      <c r="G63" s="7"/>
      <c r="H63" s="7"/>
      <c r="I63" s="7">
        <v>2</v>
      </c>
    </row>
    <row r="64" spans="1:9">
      <c r="A64" s="26">
        <f>A63+$C$2</f>
        <v>1.1499999999999999</v>
      </c>
      <c r="B64" t="s">
        <v>8</v>
      </c>
      <c r="C64">
        <f>C63+1</f>
        <v>1</v>
      </c>
      <c r="E64" s="17">
        <f>2+(I63-A63-1)^2</f>
        <v>2</v>
      </c>
      <c r="F64" s="7">
        <f>A63+0.75*$C$2</f>
        <v>1.1125</v>
      </c>
      <c r="G64" s="7">
        <f>I63+0.75*E64*$C$2</f>
        <v>2.2250000000000001</v>
      </c>
      <c r="H64" s="17">
        <f>2+(G64-F64-1)^2</f>
        <v>2.01265625</v>
      </c>
      <c r="I64" s="7">
        <f>I63+(1/3)*$C$2*(E64+2*H64)</f>
        <v>2.3012656250000001</v>
      </c>
    </row>
    <row r="65" spans="1:9">
      <c r="A65" s="26">
        <f t="shared" ref="A65:A70" si="33">A64+$C$2</f>
        <v>1.2999999999999998</v>
      </c>
      <c r="B65" t="s">
        <v>8</v>
      </c>
      <c r="C65">
        <f t="shared" ref="C65:C70" si="34">C64+1</f>
        <v>2</v>
      </c>
      <c r="E65" s="17">
        <f t="shared" ref="E65:E70" si="35">2+(I64-A64-1)^2</f>
        <v>2.0228812893066408</v>
      </c>
      <c r="F65" s="7">
        <f t="shared" ref="F65:F70" si="36">A64+0.75*$C$2</f>
        <v>1.2625</v>
      </c>
      <c r="G65" s="7">
        <f t="shared" ref="G65:G70" si="37">I64+0.75*E65*$C$2</f>
        <v>2.5288397700469973</v>
      </c>
      <c r="H65" s="17">
        <f t="shared" ref="H65:H70" si="38">2+(G65-F65-1)^2</f>
        <v>2.0709368731086872</v>
      </c>
      <c r="I65" s="7">
        <f t="shared" ref="I65:I70" si="39">I64+(1/3)*$C$2*(E65+2*H65)</f>
        <v>2.6095033767762006</v>
      </c>
    </row>
    <row r="66" spans="1:9">
      <c r="A66" s="26">
        <f t="shared" si="33"/>
        <v>1.4499999999999997</v>
      </c>
      <c r="B66" t="s">
        <v>8</v>
      </c>
      <c r="C66">
        <f t="shared" si="34"/>
        <v>3</v>
      </c>
      <c r="E66" s="17">
        <f t="shared" si="35"/>
        <v>2.0957923402358709</v>
      </c>
      <c r="F66" s="7">
        <f t="shared" si="36"/>
        <v>1.4124999999999999</v>
      </c>
      <c r="G66" s="7">
        <f t="shared" si="37"/>
        <v>2.8452800150527362</v>
      </c>
      <c r="H66" s="17">
        <f t="shared" si="38"/>
        <v>2.1872985414290467</v>
      </c>
      <c r="I66" s="7">
        <f t="shared" si="39"/>
        <v>2.9330228479308986</v>
      </c>
    </row>
    <row r="67" spans="1:9">
      <c r="A67" s="26">
        <f t="shared" si="33"/>
        <v>1.5999999999999996</v>
      </c>
      <c r="B67" t="s">
        <v>8</v>
      </c>
      <c r="C67">
        <f t="shared" si="34"/>
        <v>4</v>
      </c>
      <c r="E67" s="17">
        <f t="shared" si="35"/>
        <v>2.2333110716232762</v>
      </c>
      <c r="F67" s="7">
        <f t="shared" si="36"/>
        <v>1.5624999999999998</v>
      </c>
      <c r="G67" s="7">
        <f t="shared" si="37"/>
        <v>3.1842703434885173</v>
      </c>
      <c r="H67" s="17">
        <f t="shared" si="38"/>
        <v>2.386598360041829</v>
      </c>
      <c r="I67" s="7">
        <f t="shared" si="39"/>
        <v>3.283348237516245</v>
      </c>
    </row>
    <row r="68" spans="1:9">
      <c r="A68" s="26">
        <f t="shared" si="33"/>
        <v>1.7499999999999996</v>
      </c>
      <c r="B68" t="s">
        <v>8</v>
      </c>
      <c r="C68">
        <f t="shared" si="34"/>
        <v>5</v>
      </c>
      <c r="E68" s="17">
        <f t="shared" si="35"/>
        <v>2.466964813716559</v>
      </c>
      <c r="F68" s="7">
        <f t="shared" si="36"/>
        <v>1.7124999999999997</v>
      </c>
      <c r="G68" s="7">
        <f t="shared" si="37"/>
        <v>3.5608817790593581</v>
      </c>
      <c r="H68" s="17">
        <f t="shared" si="38"/>
        <v>2.7197516430399222</v>
      </c>
      <c r="I68" s="7">
        <f t="shared" si="39"/>
        <v>3.6786716425060653</v>
      </c>
    </row>
    <row r="69" spans="1:9">
      <c r="A69" s="26">
        <f t="shared" si="33"/>
        <v>1.8999999999999995</v>
      </c>
      <c r="B69" t="s">
        <v>8</v>
      </c>
      <c r="C69">
        <f t="shared" si="34"/>
        <v>6</v>
      </c>
      <c r="E69" s="17">
        <f t="shared" si="35"/>
        <v>2.8624310195949141</v>
      </c>
      <c r="F69" s="7">
        <f t="shared" si="36"/>
        <v>1.8624999999999996</v>
      </c>
      <c r="G69" s="7">
        <f t="shared" si="37"/>
        <v>4.0006951322104927</v>
      </c>
      <c r="H69" s="17">
        <f t="shared" si="38"/>
        <v>3.295488158987661</v>
      </c>
      <c r="I69" s="7">
        <f t="shared" si="39"/>
        <v>4.1513420093845772</v>
      </c>
    </row>
    <row r="70" spans="1:9">
      <c r="A70" s="26">
        <f t="shared" si="33"/>
        <v>2.0499999999999994</v>
      </c>
      <c r="B70" t="s">
        <v>8</v>
      </c>
      <c r="C70">
        <f t="shared" si="34"/>
        <v>7</v>
      </c>
      <c r="E70" s="17">
        <f t="shared" si="35"/>
        <v>3.5658568244506323</v>
      </c>
      <c r="F70" s="7">
        <f t="shared" si="36"/>
        <v>2.0124999999999993</v>
      </c>
      <c r="G70" s="7">
        <f t="shared" si="37"/>
        <v>4.5525009021352734</v>
      </c>
      <c r="H70" s="17">
        <f t="shared" si="38"/>
        <v>4.3716027785774578</v>
      </c>
      <c r="I70" s="7">
        <f t="shared" si="39"/>
        <v>4.7667951284648549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dydx=f(y), 2nd order</vt:lpstr>
      <vt:lpstr>dydx=f(x,y), 2nd order</vt:lpstr>
      <vt:lpstr>'dydx=f(x,y), 2nd order'!DX</vt:lpstr>
      <vt:lpstr>'dydx=f(y), 2nd order'!DX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2017-04-02T04:17:48Z</dcterms:created>
  <dcterms:modified xsi:type="dcterms:W3CDTF">2017-04-08T18:09:16Z</dcterms:modified>
</cp:coreProperties>
</file>