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su_synoptic\lab_material\tropical_cyclone_material\storm_surge\"/>
    </mc:Choice>
  </mc:AlternateContent>
  <bookViews>
    <workbookView xWindow="0" yWindow="0" windowWidth="18255" windowHeight="6135"/>
  </bookViews>
  <sheets>
    <sheet name="Sheet1" sheetId="1" r:id="rId1"/>
    <sheet name="Sheet2" sheetId="2" r:id="rId2"/>
    <sheet name="Sheet3" sheetId="3" r:id="rId3"/>
  </sheets>
  <functionGroups builtInGroupCount="18"/>
  <calcPr calcId="171027"/>
</workbook>
</file>

<file path=xl/calcChain.xml><?xml version="1.0" encoding="utf-8"?>
<calcChain xmlns="http://schemas.openxmlformats.org/spreadsheetml/2006/main">
  <c r="E13" i="2" l="1"/>
  <c r="E14" i="2"/>
  <c r="E15" i="2"/>
  <c r="E16" i="2"/>
  <c r="E12" i="2"/>
  <c r="C13" i="2"/>
  <c r="C14" i="2"/>
  <c r="C15" i="2"/>
  <c r="C16" i="2"/>
  <c r="C12" i="2"/>
  <c r="K7" i="2"/>
  <c r="A15" i="2" s="1"/>
  <c r="B7" i="2"/>
  <c r="A12" i="2" s="1"/>
  <c r="G5" i="1"/>
  <c r="N7" i="2" l="1"/>
  <c r="A16" i="2" s="1"/>
  <c r="H7" i="2"/>
  <c r="A14" i="2" s="1"/>
  <c r="E7" i="2"/>
  <c r="A13" i="2" s="1"/>
  <c r="B1" i="1" l="1"/>
  <c r="A6" i="1"/>
  <c r="B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C54" i="1" s="1"/>
  <c r="C53" i="1" s="1"/>
  <c r="C52" i="1" s="1"/>
  <c r="C51" i="1" s="1"/>
  <c r="C50" i="1" s="1"/>
  <c r="C49" i="1" s="1"/>
  <c r="C48" i="1" s="1"/>
  <c r="C47" i="1" s="1"/>
  <c r="C46" i="1" s="1"/>
  <c r="C45" i="1" s="1"/>
  <c r="C44" i="1" s="1"/>
  <c r="C43" i="1" s="1"/>
  <c r="C42" i="1" s="1"/>
  <c r="C41" i="1" s="1"/>
  <c r="C40" i="1" s="1"/>
  <c r="C39" i="1" s="1"/>
  <c r="C38" i="1" s="1"/>
  <c r="C37" i="1" s="1"/>
  <c r="C36" i="1" s="1"/>
  <c r="C35" i="1" s="1"/>
  <c r="C34" i="1" s="1"/>
  <c r="C33" i="1" s="1"/>
  <c r="C32" i="1" s="1"/>
  <c r="C31" i="1" s="1"/>
  <c r="C30" i="1" s="1"/>
  <c r="C29" i="1" s="1"/>
  <c r="C28" i="1" s="1"/>
  <c r="C27" i="1" s="1"/>
  <c r="C26" i="1" s="1"/>
  <c r="C25" i="1" s="1"/>
  <c r="C24" i="1" s="1"/>
  <c r="C23" i="1" s="1"/>
  <c r="C22" i="1" s="1"/>
  <c r="C21" i="1" s="1"/>
  <c r="C20" i="1" s="1"/>
  <c r="C19" i="1" s="1"/>
  <c r="C18" i="1" s="1"/>
  <c r="C17" i="1" s="1"/>
  <c r="C16" i="1" s="1"/>
  <c r="C15" i="1" s="1"/>
  <c r="C14" i="1" s="1"/>
  <c r="C13" i="1" s="1"/>
  <c r="C12" i="1" s="1"/>
  <c r="C11" i="1" s="1"/>
  <c r="C10" i="1" s="1"/>
  <c r="C9" i="1" s="1"/>
  <c r="C8" i="1" s="1"/>
  <c r="C7" i="1" s="1"/>
  <c r="B55" i="1" l="1"/>
  <c r="C6" i="1"/>
  <c r="C5" i="1" s="1"/>
</calcChain>
</file>

<file path=xl/sharedStrings.xml><?xml version="1.0" encoding="utf-8"?>
<sst xmlns="http://schemas.openxmlformats.org/spreadsheetml/2006/main" count="49" uniqueCount="30">
  <si>
    <t>Slope=</t>
  </si>
  <si>
    <t>Wind (m/s)=</t>
  </si>
  <si>
    <t>depth (m)</t>
  </si>
  <si>
    <t>y (km)</t>
  </si>
  <si>
    <t>Wind setup</t>
  </si>
  <si>
    <t>Pressure setup</t>
  </si>
  <si>
    <t>(meters)</t>
  </si>
  <si>
    <t>(feet)</t>
  </si>
  <si>
    <t>Total surge</t>
  </si>
  <si>
    <t>Forerunner setup</t>
  </si>
  <si>
    <t>Pressure (Pascal)=</t>
  </si>
  <si>
    <t>Wind (mph)=</t>
  </si>
  <si>
    <t>Very Shallow</t>
  </si>
  <si>
    <t>Shallow</t>
  </si>
  <si>
    <t>Moderate</t>
  </si>
  <si>
    <t>Deep</t>
  </si>
  <si>
    <t>Very Deep</t>
  </si>
  <si>
    <t>y</t>
  </si>
  <si>
    <t>z</t>
  </si>
  <si>
    <t>slope</t>
  </si>
  <si>
    <t>Cat3</t>
  </si>
  <si>
    <t>Cat1</t>
  </si>
  <si>
    <t>Cat5</t>
  </si>
  <si>
    <t>10mph,  250km</t>
  </si>
  <si>
    <t>Cat2</t>
  </si>
  <si>
    <t>Cat4</t>
  </si>
  <si>
    <t>coeff</t>
  </si>
  <si>
    <t>y0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</si>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</sst>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AC98"/>
        <bgColor indexed="64"/>
      </patternFill>
    </fill>
    <fill>
      <patternFill patternType="solid">
        <fgColor rgb="FFE804C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0" fontId="0" fillId="4" borderId="0" xfId="0" applyFill="1"/>
    <xf numFmtId="0" fontId="0" fillId="7" borderId="0" xfId="0" applyFill="1"/>
    <xf numFmtId="2" fontId="1" fillId="8" borderId="0" xfId="0" applyNumberFormat="1" applyFont="1" applyFill="1"/>
    <xf numFmtId="0" fontId="2" fillId="0" borderId="0" xfId="0" applyFont="1"/>
    <xf numFmtId="0" fontId="2" fillId="5" borderId="0" xfId="0" applyFont="1" applyFill="1"/>
    <xf numFmtId="0" fontId="2" fillId="6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9" borderId="0" xfId="0" applyFont="1" applyFill="1"/>
    <xf numFmtId="0" fontId="0" fillId="0" borderId="0" xfId="0" applyAlignment="1">
      <alignment horizontal="center"/>
    </xf>
    <xf numFmtId="0" fontId="2" fillId="10" borderId="0" xfId="0" applyFont="1" applyFill="1"/>
    <xf numFmtId="0" fontId="2" fillId="11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04CD"/>
      <color rgb="FF92AC98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8937007874017"/>
          <c:y val="0.14814814814814814"/>
          <c:w val="0.8151351812730725"/>
          <c:h val="0.73191431716196764"/>
        </c:manualLayout>
      </c:layout>
      <c:scatterChart>
        <c:scatterStyle val="lineMarker"/>
        <c:varyColors val="0"/>
        <c:ser>
          <c:idx val="0"/>
          <c:order val="0"/>
          <c:tx>
            <c:v>Cat1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Sheet2!$A$12:$A$16</c:f>
              <c:numCache>
                <c:formatCode>General</c:formatCode>
                <c:ptCount val="5"/>
                <c:pt idx="0">
                  <c:v>0.3125</c:v>
                </c:pt>
                <c:pt idx="1">
                  <c:v>0.5</c:v>
                </c:pt>
                <c:pt idx="2">
                  <c:v>1.25</c:v>
                </c:pt>
                <c:pt idx="3">
                  <c:v>2.5</c:v>
                </c:pt>
                <c:pt idx="4">
                  <c:v>10</c:v>
                </c:pt>
              </c:numCache>
            </c:numRef>
          </c:xVal>
          <c:yVal>
            <c:numRef>
              <c:f>Sheet2!$B$12:$B$16</c:f>
              <c:numCache>
                <c:formatCode>General</c:formatCode>
                <c:ptCount val="5"/>
                <c:pt idx="0">
                  <c:v>0.20399999999999999</c:v>
                </c:pt>
                <c:pt idx="1">
                  <c:v>0.35249999999999998</c:v>
                </c:pt>
                <c:pt idx="2">
                  <c:v>0.5323</c:v>
                </c:pt>
                <c:pt idx="3">
                  <c:v>0.59909999999999997</c:v>
                </c:pt>
                <c:pt idx="4">
                  <c:v>0.9446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DA-4A76-A394-F24FEFF64718}"/>
            </c:ext>
          </c:extLst>
        </c:ser>
        <c:ser>
          <c:idx val="3"/>
          <c:order val="1"/>
          <c:tx>
            <c:v>Cat2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Sheet2!$A$12:$A$16</c:f>
              <c:numCache>
                <c:formatCode>General</c:formatCode>
                <c:ptCount val="5"/>
                <c:pt idx="0">
                  <c:v>0.3125</c:v>
                </c:pt>
                <c:pt idx="1">
                  <c:v>0.5</c:v>
                </c:pt>
                <c:pt idx="2">
                  <c:v>1.25</c:v>
                </c:pt>
                <c:pt idx="3">
                  <c:v>2.5</c:v>
                </c:pt>
                <c:pt idx="4">
                  <c:v>10</c:v>
                </c:pt>
              </c:numCache>
            </c:numRef>
          </c:xVal>
          <c:yVal>
            <c:numRef>
              <c:f>Sheet2!$C$12:$C$16</c:f>
              <c:numCache>
                <c:formatCode>General</c:formatCode>
                <c:ptCount val="5"/>
                <c:pt idx="0">
                  <c:v>0.19219999999999998</c:v>
                </c:pt>
                <c:pt idx="1">
                  <c:v>0.31814999999999999</c:v>
                </c:pt>
                <c:pt idx="2">
                  <c:v>0.46929999999999999</c:v>
                </c:pt>
                <c:pt idx="3">
                  <c:v>0.52489999999999992</c:v>
                </c:pt>
                <c:pt idx="4">
                  <c:v>0.83560000000000001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DA-4A76-A394-F24FEFF64718}"/>
            </c:ext>
          </c:extLst>
        </c:ser>
        <c:ser>
          <c:idx val="1"/>
          <c:order val="2"/>
          <c:tx>
            <c:v>Cat3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Sheet2!$A$12:$A$16</c:f>
              <c:numCache>
                <c:formatCode>General</c:formatCode>
                <c:ptCount val="5"/>
                <c:pt idx="0">
                  <c:v>0.3125</c:v>
                </c:pt>
                <c:pt idx="1">
                  <c:v>0.5</c:v>
                </c:pt>
                <c:pt idx="2">
                  <c:v>1.25</c:v>
                </c:pt>
                <c:pt idx="3">
                  <c:v>2.5</c:v>
                </c:pt>
                <c:pt idx="4">
                  <c:v>10</c:v>
                </c:pt>
              </c:numCache>
            </c:numRef>
          </c:xVal>
          <c:yVal>
            <c:numRef>
              <c:f>Sheet2!$D$12:$D$16</c:f>
              <c:numCache>
                <c:formatCode>General</c:formatCode>
                <c:ptCount val="5"/>
                <c:pt idx="0">
                  <c:v>0.1804</c:v>
                </c:pt>
                <c:pt idx="1">
                  <c:v>0.2838</c:v>
                </c:pt>
                <c:pt idx="2">
                  <c:v>0.40629999999999999</c:v>
                </c:pt>
                <c:pt idx="3">
                  <c:v>0.45069999999999999</c:v>
                </c:pt>
                <c:pt idx="4">
                  <c:v>0.72660000000000002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DA-4A76-A394-F24FEFF64718}"/>
            </c:ext>
          </c:extLst>
        </c:ser>
        <c:ser>
          <c:idx val="4"/>
          <c:order val="3"/>
          <c:tx>
            <c:v>Cat4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Sheet2!$A$12:$A$16</c:f>
              <c:numCache>
                <c:formatCode>General</c:formatCode>
                <c:ptCount val="5"/>
                <c:pt idx="0">
                  <c:v>0.3125</c:v>
                </c:pt>
                <c:pt idx="1">
                  <c:v>0.5</c:v>
                </c:pt>
                <c:pt idx="2">
                  <c:v>1.25</c:v>
                </c:pt>
                <c:pt idx="3">
                  <c:v>2.5</c:v>
                </c:pt>
                <c:pt idx="4">
                  <c:v>10</c:v>
                </c:pt>
              </c:numCache>
            </c:numRef>
          </c:xVal>
          <c:yVal>
            <c:numRef>
              <c:f>Sheet2!$E$12:$E$16</c:f>
              <c:numCache>
                <c:formatCode>General</c:formatCode>
                <c:ptCount val="5"/>
                <c:pt idx="0">
                  <c:v>0.18540000000000001</c:v>
                </c:pt>
                <c:pt idx="1">
                  <c:v>0.28259999999999996</c:v>
                </c:pt>
                <c:pt idx="2">
                  <c:v>0.39724999999999999</c:v>
                </c:pt>
                <c:pt idx="3">
                  <c:v>0.43474999999999997</c:v>
                </c:pt>
                <c:pt idx="4">
                  <c:v>0.66820000000000002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DA-4A76-A394-F24FEFF64718}"/>
            </c:ext>
          </c:extLst>
        </c:ser>
        <c:ser>
          <c:idx val="2"/>
          <c:order val="4"/>
          <c:tx>
            <c:v>Cat5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Sheet2!$A$12:$A$16</c:f>
              <c:numCache>
                <c:formatCode>General</c:formatCode>
                <c:ptCount val="5"/>
                <c:pt idx="0">
                  <c:v>0.3125</c:v>
                </c:pt>
                <c:pt idx="1">
                  <c:v>0.5</c:v>
                </c:pt>
                <c:pt idx="2">
                  <c:v>1.25</c:v>
                </c:pt>
                <c:pt idx="3">
                  <c:v>2.5</c:v>
                </c:pt>
                <c:pt idx="4">
                  <c:v>10</c:v>
                </c:pt>
              </c:numCache>
            </c:numRef>
          </c:xVal>
          <c:yVal>
            <c:numRef>
              <c:f>Sheet2!$F$12:$F$16</c:f>
              <c:numCache>
                <c:formatCode>General</c:formatCode>
                <c:ptCount val="5"/>
                <c:pt idx="0">
                  <c:v>0.19040000000000001</c:v>
                </c:pt>
                <c:pt idx="1">
                  <c:v>0.28139999999999998</c:v>
                </c:pt>
                <c:pt idx="2">
                  <c:v>0.38819999999999999</c:v>
                </c:pt>
                <c:pt idx="3">
                  <c:v>0.41880000000000001</c:v>
                </c:pt>
                <c:pt idx="4">
                  <c:v>0.60980000000000001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DA-4A76-A394-F24FEFF6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501096"/>
        <c:axId val="194501488"/>
      </c:scatterChart>
      <c:valAx>
        <c:axId val="194501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slope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01488"/>
        <c:crosses val="autoZero"/>
        <c:crossBetween val="midCat"/>
      </c:valAx>
      <c:valAx>
        <c:axId val="19450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sy/(sx+sp)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01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49299020549261"/>
          <c:y val="3.1821183642367283E-3"/>
          <c:w val="0.68885047905597163"/>
          <c:h val="0.183450714494021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10</xdr:row>
      <xdr:rowOff>3810</xdr:rowOff>
    </xdr:from>
    <xdr:to>
      <xdr:col>12</xdr:col>
      <xdr:colOff>274320</xdr:colOff>
      <xdr:row>26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5"/>
  <sheetViews>
    <sheetView tabSelected="1" workbookViewId="0">
      <selection activeCell="G5" sqref="G5"/>
    </sheetView>
  </sheetViews>
  <sheetFormatPr defaultRowHeight="15" x14ac:dyDescent="0.25"/>
  <cols>
    <col min="1" max="1" width="11.125" customWidth="1"/>
    <col min="3" max="3" width="12.625" customWidth="1"/>
    <col min="4" max="4" width="10" bestFit="1" customWidth="1"/>
    <col min="5" max="5" width="12.875" customWidth="1"/>
    <col min="6" max="6" width="11.5" customWidth="1"/>
    <col min="7" max="7" width="14.5" customWidth="1"/>
    <col min="8" max="8" width="4.5" customWidth="1"/>
    <col min="9" max="9" width="10.625" customWidth="1"/>
    <col min="10" max="10" width="6" customWidth="1"/>
    <col min="12" max="12" width="3.75" customWidth="1"/>
    <col min="13" max="13" width="12.5" customWidth="1"/>
    <col min="14" max="14" width="4.5" customWidth="1"/>
    <col min="15" max="15" width="14.25" customWidth="1"/>
    <col min="16" max="16" width="4.5" customWidth="1"/>
    <col min="17" max="17" width="10.875" customWidth="1"/>
  </cols>
  <sheetData>
    <row r="1" spans="1:17" x14ac:dyDescent="0.25">
      <c r="A1" t="s">
        <v>1</v>
      </c>
      <c r="B1">
        <f>0.44704*G1</f>
        <v>31.2928</v>
      </c>
      <c r="C1" t="s">
        <v>0</v>
      </c>
      <c r="D1" s="4">
        <v>1.25</v>
      </c>
      <c r="F1" t="s">
        <v>11</v>
      </c>
      <c r="G1" s="3">
        <v>70</v>
      </c>
      <c r="I1" t="s">
        <v>10</v>
      </c>
      <c r="K1" s="2"/>
    </row>
    <row r="2" spans="1:17" x14ac:dyDescent="0.25">
      <c r="A2" s="1"/>
    </row>
    <row r="3" spans="1:17" x14ac:dyDescent="0.25">
      <c r="C3" t="s">
        <v>4</v>
      </c>
      <c r="E3" t="s">
        <v>5</v>
      </c>
      <c r="G3" t="s">
        <v>9</v>
      </c>
      <c r="I3" t="s">
        <v>8</v>
      </c>
      <c r="K3" t="s">
        <v>4</v>
      </c>
      <c r="M3" t="s">
        <v>5</v>
      </c>
      <c r="O3" t="s">
        <v>9</v>
      </c>
      <c r="Q3" t="s">
        <v>8</v>
      </c>
    </row>
    <row r="4" spans="1:17" x14ac:dyDescent="0.25">
      <c r="A4" t="s">
        <v>3</v>
      </c>
      <c r="B4" t="s">
        <v>2</v>
      </c>
      <c r="C4" t="s">
        <v>6</v>
      </c>
      <c r="E4" t="s">
        <v>6</v>
      </c>
      <c r="G4" t="s">
        <v>6</v>
      </c>
      <c r="I4" t="s">
        <v>6</v>
      </c>
      <c r="K4" t="s">
        <v>7</v>
      </c>
      <c r="M4" t="s">
        <v>7</v>
      </c>
      <c r="O4" t="s">
        <v>7</v>
      </c>
      <c r="Q4" t="s">
        <v>7</v>
      </c>
    </row>
    <row r="5" spans="1:17" x14ac:dyDescent="0.25">
      <c r="A5">
        <v>0</v>
      </c>
      <c r="B5">
        <v>0</v>
      </c>
      <c r="C5" s="5">
        <f t="shared" ref="C5:C53" si="0">C6+(1000*0.000000357)*(($B$1)^2)/(B5+C6)</f>
        <v>1.3903210297042874</v>
      </c>
      <c r="E5" s="6"/>
      <c r="G5" s="7">
        <f>forerunnerSetup(D1, G1, C5, E5)</f>
        <v>0.62690444180009874</v>
      </c>
      <c r="I5" s="8"/>
      <c r="K5" s="9"/>
      <c r="M5" s="10"/>
      <c r="O5" s="12"/>
      <c r="Q5" s="13"/>
    </row>
    <row r="6" spans="1:17" x14ac:dyDescent="0.25">
      <c r="A6">
        <f>A5+1</f>
        <v>1</v>
      </c>
      <c r="B6">
        <f>B5+$D$1*(A6-A5)</f>
        <v>1.25</v>
      </c>
      <c r="C6">
        <f>C7+(1000*0.000000357)*(($B$1)^2)/(B6+C7)</f>
        <v>1.0607555092689402</v>
      </c>
    </row>
    <row r="7" spans="1:17" x14ac:dyDescent="0.25">
      <c r="A7">
        <f t="shared" ref="A7:A55" si="1">A6+1</f>
        <v>2</v>
      </c>
      <c r="B7">
        <f t="shared" ref="B7:B55" si="2">B6+$D$1*(A7-A6)</f>
        <v>2.5</v>
      </c>
      <c r="C7">
        <f t="shared" si="0"/>
        <v>0.89800523482898398</v>
      </c>
    </row>
    <row r="8" spans="1:17" x14ac:dyDescent="0.25">
      <c r="A8">
        <f t="shared" si="1"/>
        <v>3</v>
      </c>
      <c r="B8">
        <f t="shared" si="2"/>
        <v>3.75</v>
      </c>
      <c r="C8">
        <f t="shared" si="0"/>
        <v>0.7918056349010909</v>
      </c>
    </row>
    <row r="9" spans="1:17" x14ac:dyDescent="0.25">
      <c r="A9">
        <f t="shared" si="1"/>
        <v>4</v>
      </c>
      <c r="B9">
        <f t="shared" si="2"/>
        <v>5</v>
      </c>
      <c r="C9">
        <f t="shared" si="0"/>
        <v>0.71348375434613598</v>
      </c>
    </row>
    <row r="10" spans="1:17" x14ac:dyDescent="0.25">
      <c r="A10">
        <f t="shared" si="1"/>
        <v>5</v>
      </c>
      <c r="B10">
        <f t="shared" si="2"/>
        <v>6.25</v>
      </c>
      <c r="C10">
        <f t="shared" si="0"/>
        <v>0.65162751192226542</v>
      </c>
    </row>
    <row r="11" spans="1:17" x14ac:dyDescent="0.25">
      <c r="A11">
        <f t="shared" si="1"/>
        <v>6</v>
      </c>
      <c r="B11">
        <f t="shared" si="2"/>
        <v>7.5</v>
      </c>
      <c r="C11">
        <f t="shared" si="0"/>
        <v>0.60059715154145998</v>
      </c>
    </row>
    <row r="12" spans="1:17" x14ac:dyDescent="0.25">
      <c r="A12">
        <f t="shared" si="1"/>
        <v>7</v>
      </c>
      <c r="B12">
        <f t="shared" si="2"/>
        <v>8.75</v>
      </c>
      <c r="C12">
        <f t="shared" si="0"/>
        <v>0.55720887067670954</v>
      </c>
    </row>
    <row r="13" spans="1:17" x14ac:dyDescent="0.25">
      <c r="A13">
        <f t="shared" si="1"/>
        <v>8</v>
      </c>
      <c r="B13">
        <f t="shared" si="2"/>
        <v>10</v>
      </c>
      <c r="C13">
        <f t="shared" si="0"/>
        <v>0.51949501020404665</v>
      </c>
    </row>
    <row r="14" spans="1:17" x14ac:dyDescent="0.25">
      <c r="A14">
        <f t="shared" si="1"/>
        <v>9</v>
      </c>
      <c r="B14">
        <f t="shared" si="2"/>
        <v>11.25</v>
      </c>
      <c r="C14">
        <f t="shared" si="0"/>
        <v>0.48615692036601305</v>
      </c>
    </row>
    <row r="15" spans="1:17" x14ac:dyDescent="0.25">
      <c r="A15">
        <f t="shared" si="1"/>
        <v>10</v>
      </c>
      <c r="B15">
        <f t="shared" si="2"/>
        <v>12.5</v>
      </c>
      <c r="C15">
        <f t="shared" si="0"/>
        <v>0.45629363036960086</v>
      </c>
    </row>
    <row r="16" spans="1:17" x14ac:dyDescent="0.25">
      <c r="A16">
        <f t="shared" si="1"/>
        <v>11</v>
      </c>
      <c r="B16">
        <f t="shared" si="2"/>
        <v>13.75</v>
      </c>
      <c r="C16">
        <f t="shared" si="0"/>
        <v>0.42925507017650322</v>
      </c>
    </row>
    <row r="17" spans="1:3" x14ac:dyDescent="0.25">
      <c r="A17">
        <f t="shared" si="1"/>
        <v>12</v>
      </c>
      <c r="B17">
        <f t="shared" si="2"/>
        <v>15</v>
      </c>
      <c r="C17">
        <f t="shared" si="0"/>
        <v>0.40455712743484756</v>
      </c>
    </row>
    <row r="18" spans="1:3" x14ac:dyDescent="0.25">
      <c r="A18">
        <f t="shared" si="1"/>
        <v>13</v>
      </c>
      <c r="B18">
        <f t="shared" si="2"/>
        <v>16.25</v>
      </c>
      <c r="C18">
        <f t="shared" si="0"/>
        <v>0.38182976360105114</v>
      </c>
    </row>
    <row r="19" spans="1:3" x14ac:dyDescent="0.25">
      <c r="A19">
        <f t="shared" si="1"/>
        <v>14</v>
      </c>
      <c r="B19">
        <f t="shared" si="2"/>
        <v>17.5</v>
      </c>
      <c r="C19">
        <f t="shared" si="0"/>
        <v>0.3607838910064316</v>
      </c>
    </row>
    <row r="20" spans="1:3" x14ac:dyDescent="0.25">
      <c r="A20">
        <f t="shared" si="1"/>
        <v>15</v>
      </c>
      <c r="B20">
        <f t="shared" si="2"/>
        <v>18.75</v>
      </c>
      <c r="C20">
        <f t="shared" si="0"/>
        <v>0.34118943275663399</v>
      </c>
    </row>
    <row r="21" spans="1:3" x14ac:dyDescent="0.25">
      <c r="A21">
        <f t="shared" si="1"/>
        <v>16</v>
      </c>
      <c r="B21">
        <f t="shared" si="2"/>
        <v>20</v>
      </c>
      <c r="C21">
        <f t="shared" si="0"/>
        <v>0.32286032870816123</v>
      </c>
    </row>
    <row r="22" spans="1:3" x14ac:dyDescent="0.25">
      <c r="A22">
        <f t="shared" si="1"/>
        <v>17</v>
      </c>
      <c r="B22">
        <f t="shared" si="2"/>
        <v>21.25</v>
      </c>
      <c r="C22">
        <f t="shared" si="0"/>
        <v>0.30564400987104695</v>
      </c>
    </row>
    <row r="23" spans="1:3" x14ac:dyDescent="0.25">
      <c r="A23">
        <f t="shared" si="1"/>
        <v>18</v>
      </c>
      <c r="B23">
        <f t="shared" si="2"/>
        <v>22.5</v>
      </c>
      <c r="C23">
        <f t="shared" si="0"/>
        <v>0.28941383554336841</v>
      </c>
    </row>
    <row r="24" spans="1:3" x14ac:dyDescent="0.25">
      <c r="A24">
        <f t="shared" si="1"/>
        <v>19</v>
      </c>
      <c r="B24">
        <f t="shared" si="2"/>
        <v>23.75</v>
      </c>
      <c r="C24">
        <f t="shared" si="0"/>
        <v>0.27406354723220022</v>
      </c>
    </row>
    <row r="25" spans="1:3" x14ac:dyDescent="0.25">
      <c r="A25">
        <f t="shared" si="1"/>
        <v>20</v>
      </c>
      <c r="B25">
        <f t="shared" si="2"/>
        <v>25</v>
      </c>
      <c r="C25">
        <f t="shared" si="0"/>
        <v>0.25950312756797655</v>
      </c>
    </row>
    <row r="26" spans="1:3" x14ac:dyDescent="0.25">
      <c r="A26">
        <f t="shared" si="1"/>
        <v>21</v>
      </c>
      <c r="B26">
        <f t="shared" si="2"/>
        <v>26.25</v>
      </c>
      <c r="C26">
        <f t="shared" si="0"/>
        <v>0.24565565827667024</v>
      </c>
    </row>
    <row r="27" spans="1:3" x14ac:dyDescent="0.25">
      <c r="A27">
        <f t="shared" si="1"/>
        <v>22</v>
      </c>
      <c r="B27">
        <f t="shared" si="2"/>
        <v>27.5</v>
      </c>
      <c r="C27">
        <f t="shared" si="0"/>
        <v>0.23245490167140492</v>
      </c>
    </row>
    <row r="28" spans="1:3" x14ac:dyDescent="0.25">
      <c r="A28">
        <f t="shared" si="1"/>
        <v>23</v>
      </c>
      <c r="B28">
        <f t="shared" si="2"/>
        <v>28.75</v>
      </c>
      <c r="C28">
        <f t="shared" si="0"/>
        <v>0.21984341479409072</v>
      </c>
    </row>
    <row r="29" spans="1:3" x14ac:dyDescent="0.25">
      <c r="A29">
        <f t="shared" si="1"/>
        <v>24</v>
      </c>
      <c r="B29">
        <f t="shared" si="2"/>
        <v>30</v>
      </c>
      <c r="C29">
        <f t="shared" si="0"/>
        <v>0.20777106154826086</v>
      </c>
    </row>
    <row r="30" spans="1:3" x14ac:dyDescent="0.25">
      <c r="A30">
        <f t="shared" si="1"/>
        <v>25</v>
      </c>
      <c r="B30">
        <f t="shared" si="2"/>
        <v>31.25</v>
      </c>
      <c r="C30">
        <f t="shared" si="0"/>
        <v>0.19619382623580431</v>
      </c>
    </row>
    <row r="31" spans="1:3" x14ac:dyDescent="0.25">
      <c r="A31">
        <f t="shared" si="1"/>
        <v>26</v>
      </c>
      <c r="B31">
        <f t="shared" si="2"/>
        <v>32.5</v>
      </c>
      <c r="C31">
        <f t="shared" si="0"/>
        <v>0.18507285816793342</v>
      </c>
    </row>
    <row r="32" spans="1:3" x14ac:dyDescent="0.25">
      <c r="A32">
        <f t="shared" si="1"/>
        <v>27</v>
      </c>
      <c r="B32">
        <f t="shared" si="2"/>
        <v>33.75</v>
      </c>
      <c r="C32">
        <f t="shared" si="0"/>
        <v>0.17437369543185455</v>
      </c>
    </row>
    <row r="33" spans="1:3" x14ac:dyDescent="0.25">
      <c r="A33">
        <f t="shared" si="1"/>
        <v>28</v>
      </c>
      <c r="B33">
        <f t="shared" si="2"/>
        <v>35</v>
      </c>
      <c r="C33">
        <f t="shared" si="0"/>
        <v>0.1640656290003282</v>
      </c>
    </row>
    <row r="34" spans="1:3" x14ac:dyDescent="0.25">
      <c r="A34">
        <f t="shared" si="1"/>
        <v>29</v>
      </c>
      <c r="B34">
        <f t="shared" si="2"/>
        <v>36.25</v>
      </c>
      <c r="C34">
        <f t="shared" si="0"/>
        <v>0.15412117783062176</v>
      </c>
    </row>
    <row r="35" spans="1:3" x14ac:dyDescent="0.25">
      <c r="A35">
        <f t="shared" si="1"/>
        <v>30</v>
      </c>
      <c r="B35">
        <f t="shared" si="2"/>
        <v>37.5</v>
      </c>
      <c r="C35">
        <f t="shared" si="0"/>
        <v>0.14451565251453677</v>
      </c>
    </row>
    <row r="36" spans="1:3" x14ac:dyDescent="0.25">
      <c r="A36">
        <f t="shared" si="1"/>
        <v>31</v>
      </c>
      <c r="B36">
        <f t="shared" si="2"/>
        <v>38.75</v>
      </c>
      <c r="C36">
        <f t="shared" si="0"/>
        <v>0.13522679015651015</v>
      </c>
    </row>
    <row r="37" spans="1:3" x14ac:dyDescent="0.25">
      <c r="A37">
        <f t="shared" si="1"/>
        <v>32</v>
      </c>
      <c r="B37">
        <f t="shared" si="2"/>
        <v>40</v>
      </c>
      <c r="C37">
        <f t="shared" si="0"/>
        <v>0.12623444698233691</v>
      </c>
    </row>
    <row r="38" spans="1:3" x14ac:dyDescent="0.25">
      <c r="A38">
        <f t="shared" si="1"/>
        <v>33</v>
      </c>
      <c r="B38">
        <f t="shared" si="2"/>
        <v>41.25</v>
      </c>
      <c r="C38">
        <f t="shared" si="0"/>
        <v>0.1175203380712953</v>
      </c>
    </row>
    <row r="39" spans="1:3" x14ac:dyDescent="0.25">
      <c r="A39">
        <f t="shared" si="1"/>
        <v>34</v>
      </c>
      <c r="B39">
        <f t="shared" si="2"/>
        <v>42.5</v>
      </c>
      <c r="C39">
        <f t="shared" si="0"/>
        <v>0.10906781580885555</v>
      </c>
    </row>
    <row r="40" spans="1:3" x14ac:dyDescent="0.25">
      <c r="A40">
        <f t="shared" si="1"/>
        <v>35</v>
      </c>
      <c r="B40">
        <f t="shared" si="2"/>
        <v>43.75</v>
      </c>
      <c r="C40">
        <f t="shared" si="0"/>
        <v>0.10086168035342878</v>
      </c>
    </row>
    <row r="41" spans="1:3" x14ac:dyDescent="0.25">
      <c r="A41">
        <f t="shared" si="1"/>
        <v>36</v>
      </c>
      <c r="B41">
        <f t="shared" si="2"/>
        <v>45</v>
      </c>
      <c r="C41">
        <f t="shared" si="0"/>
        <v>9.2888016726764722E-2</v>
      </c>
    </row>
    <row r="42" spans="1:3" x14ac:dyDescent="0.25">
      <c r="A42">
        <f t="shared" si="1"/>
        <v>37</v>
      </c>
      <c r="B42">
        <f t="shared" si="2"/>
        <v>46.25</v>
      </c>
      <c r="C42">
        <f t="shared" si="0"/>
        <v>8.5134054166802656E-2</v>
      </c>
    </row>
    <row r="43" spans="1:3" x14ac:dyDescent="0.25">
      <c r="A43">
        <f t="shared" si="1"/>
        <v>38</v>
      </c>
      <c r="B43">
        <f t="shared" si="2"/>
        <v>47.5</v>
      </c>
      <c r="C43">
        <f t="shared" si="0"/>
        <v>7.7588044192499594E-2</v>
      </c>
    </row>
    <row r="44" spans="1:3" x14ac:dyDescent="0.25">
      <c r="A44">
        <f t="shared" si="1"/>
        <v>39</v>
      </c>
      <c r="B44">
        <f t="shared" si="2"/>
        <v>48.75</v>
      </c>
      <c r="C44">
        <f t="shared" si="0"/>
        <v>7.0239154473201074E-2</v>
      </c>
    </row>
    <row r="45" spans="1:3" x14ac:dyDescent="0.25">
      <c r="A45">
        <f t="shared" si="1"/>
        <v>40</v>
      </c>
      <c r="B45">
        <f t="shared" si="2"/>
        <v>50</v>
      </c>
      <c r="C45">
        <f t="shared" si="0"/>
        <v>6.3077376108496175E-2</v>
      </c>
    </row>
    <row r="46" spans="1:3" x14ac:dyDescent="0.25">
      <c r="A46">
        <f t="shared" si="1"/>
        <v>41</v>
      </c>
      <c r="B46">
        <f t="shared" si="2"/>
        <v>51.25</v>
      </c>
      <c r="C46">
        <f t="shared" si="0"/>
        <v>5.6093442336884625E-2</v>
      </c>
    </row>
    <row r="47" spans="1:3" x14ac:dyDescent="0.25">
      <c r="A47">
        <f t="shared" si="1"/>
        <v>42</v>
      </c>
      <c r="B47">
        <f t="shared" si="2"/>
        <v>52.5</v>
      </c>
      <c r="C47">
        <f t="shared" si="0"/>
        <v>4.9278757024783459E-2</v>
      </c>
    </row>
    <row r="48" spans="1:3" x14ac:dyDescent="0.25">
      <c r="A48">
        <f t="shared" si="1"/>
        <v>43</v>
      </c>
      <c r="B48">
        <f t="shared" si="2"/>
        <v>53.75</v>
      </c>
      <c r="C48">
        <f t="shared" si="0"/>
        <v>4.2625331558109825E-2</v>
      </c>
    </row>
    <row r="49" spans="1:3" x14ac:dyDescent="0.25">
      <c r="A49">
        <f t="shared" si="1"/>
        <v>44</v>
      </c>
      <c r="B49">
        <f t="shared" si="2"/>
        <v>55</v>
      </c>
      <c r="C49">
        <f t="shared" si="0"/>
        <v>3.6125728979771989E-2</v>
      </c>
    </row>
    <row r="50" spans="1:3" x14ac:dyDescent="0.25">
      <c r="A50">
        <f t="shared" si="1"/>
        <v>45</v>
      </c>
      <c r="B50">
        <f t="shared" si="2"/>
        <v>56.25</v>
      </c>
      <c r="C50">
        <f t="shared" si="0"/>
        <v>2.9773014397878033E-2</v>
      </c>
    </row>
    <row r="51" spans="1:3" x14ac:dyDescent="0.25">
      <c r="A51">
        <f t="shared" si="1"/>
        <v>46</v>
      </c>
      <c r="B51">
        <f t="shared" si="2"/>
        <v>57.5</v>
      </c>
      <c r="C51">
        <f t="shared" si="0"/>
        <v>2.3560710839138698E-2</v>
      </c>
    </row>
    <row r="52" spans="1:3" x14ac:dyDescent="0.25">
      <c r="A52">
        <f t="shared" si="1"/>
        <v>47</v>
      </c>
      <c r="B52">
        <f t="shared" si="2"/>
        <v>58.75</v>
      </c>
      <c r="C52">
        <f t="shared" si="0"/>
        <v>1.74827598459333E-2</v>
      </c>
    </row>
    <row r="53" spans="1:3" x14ac:dyDescent="0.25">
      <c r="A53">
        <f t="shared" si="1"/>
        <v>48</v>
      </c>
      <c r="B53">
        <f t="shared" si="2"/>
        <v>60</v>
      </c>
      <c r="C53">
        <f t="shared" si="0"/>
        <v>1.1533486218673915E-2</v>
      </c>
    </row>
    <row r="54" spans="1:3" x14ac:dyDescent="0.25">
      <c r="A54">
        <f t="shared" si="1"/>
        <v>49</v>
      </c>
      <c r="B54">
        <f t="shared" si="2"/>
        <v>61.25</v>
      </c>
      <c r="C54">
        <f>C55+(1000*0.000000357)*(($B$1)^2)/(B54+C55)</f>
        <v>5.7075663912959998E-3</v>
      </c>
    </row>
    <row r="55" spans="1:3" x14ac:dyDescent="0.25">
      <c r="A55">
        <f t="shared" si="1"/>
        <v>50</v>
      </c>
      <c r="B55">
        <f t="shared" si="2"/>
        <v>62.5</v>
      </c>
      <c r="C5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1"/>
  <sheetViews>
    <sheetView topLeftCell="A4" workbookViewId="0">
      <selection activeCell="F26" sqref="F26"/>
    </sheetView>
  </sheetViews>
  <sheetFormatPr defaultRowHeight="15" x14ac:dyDescent="0.25"/>
  <cols>
    <col min="1" max="1" width="13.25" style="11" customWidth="1"/>
    <col min="2" max="14" width="10.75" style="11" customWidth="1"/>
  </cols>
  <sheetData>
    <row r="1" spans="1:14" x14ac:dyDescent="0.25">
      <c r="A1" s="11" t="s">
        <v>12</v>
      </c>
      <c r="D1" s="11" t="s">
        <v>13</v>
      </c>
      <c r="G1" s="11" t="s">
        <v>14</v>
      </c>
      <c r="J1" s="11" t="s">
        <v>15</v>
      </c>
      <c r="M1" s="11" t="s">
        <v>16</v>
      </c>
    </row>
    <row r="2" spans="1:14" x14ac:dyDescent="0.25">
      <c r="A2" s="11" t="s">
        <v>17</v>
      </c>
      <c r="B2" s="11" t="s">
        <v>18</v>
      </c>
      <c r="D2" s="11" t="s">
        <v>17</v>
      </c>
      <c r="E2" s="11" t="s">
        <v>18</v>
      </c>
      <c r="G2" s="11" t="s">
        <v>17</v>
      </c>
      <c r="H2" s="11" t="s">
        <v>18</v>
      </c>
      <c r="J2" s="11" t="s">
        <v>17</v>
      </c>
      <c r="K2" s="11" t="s">
        <v>18</v>
      </c>
      <c r="M2" s="11" t="s">
        <v>17</v>
      </c>
      <c r="N2" s="11" t="s">
        <v>18</v>
      </c>
    </row>
    <row r="3" spans="1:14" x14ac:dyDescent="0.25">
      <c r="A3" s="11">
        <v>0</v>
      </c>
      <c r="B3" s="11">
        <v>0</v>
      </c>
      <c r="D3" s="11">
        <v>0</v>
      </c>
      <c r="E3" s="11">
        <v>0</v>
      </c>
      <c r="G3" s="11">
        <v>0</v>
      </c>
      <c r="H3" s="11">
        <v>0</v>
      </c>
      <c r="J3" s="11">
        <v>0</v>
      </c>
      <c r="K3" s="11">
        <v>0</v>
      </c>
      <c r="M3" s="11">
        <v>0</v>
      </c>
      <c r="N3" s="11">
        <v>0</v>
      </c>
    </row>
    <row r="4" spans="1:14" x14ac:dyDescent="0.25">
      <c r="A4" s="11">
        <v>-8</v>
      </c>
      <c r="B4" s="11">
        <v>-2.5</v>
      </c>
      <c r="D4" s="11">
        <v>-8</v>
      </c>
      <c r="E4" s="11">
        <v>-4</v>
      </c>
      <c r="G4" s="11">
        <v>-8</v>
      </c>
      <c r="H4" s="11">
        <v>-10</v>
      </c>
      <c r="J4" s="11">
        <v>-8</v>
      </c>
      <c r="K4" s="11">
        <v>-20</v>
      </c>
      <c r="M4" s="11">
        <v>-8</v>
      </c>
      <c r="N4" s="11">
        <v>-80</v>
      </c>
    </row>
    <row r="7" spans="1:14" x14ac:dyDescent="0.25">
      <c r="A7" s="11" t="s">
        <v>19</v>
      </c>
      <c r="B7" s="11">
        <f>(B4-B3)/(A4-A3)</f>
        <v>0.3125</v>
      </c>
      <c r="E7" s="11">
        <f>(E4-E3)/(D4-D3)</f>
        <v>0.5</v>
      </c>
      <c r="H7" s="11">
        <f>(H4-H3)/(G4-G3)</f>
        <v>1.25</v>
      </c>
      <c r="K7" s="11">
        <f>(K4-K3)/(J4-J3)</f>
        <v>2.5</v>
      </c>
      <c r="N7" s="11">
        <f>(N4-N3)/(M4-M3)</f>
        <v>10</v>
      </c>
    </row>
    <row r="10" spans="1:14" x14ac:dyDescent="0.25">
      <c r="B10" s="14" t="s">
        <v>23</v>
      </c>
      <c r="C10" s="14"/>
      <c r="D10" s="14"/>
    </row>
    <row r="11" spans="1:14" x14ac:dyDescent="0.25">
      <c r="A11" s="11" t="s">
        <v>19</v>
      </c>
      <c r="B11" s="11" t="s">
        <v>21</v>
      </c>
      <c r="C11" s="11" t="s">
        <v>24</v>
      </c>
      <c r="D11" s="11" t="s">
        <v>20</v>
      </c>
      <c r="E11" s="11" t="s">
        <v>25</v>
      </c>
      <c r="F11" s="11" t="s">
        <v>22</v>
      </c>
    </row>
    <row r="12" spans="1:14" x14ac:dyDescent="0.25">
      <c r="A12" s="11">
        <f>B7</f>
        <v>0.3125</v>
      </c>
      <c r="B12" s="11">
        <v>0.20399999999999999</v>
      </c>
      <c r="C12" s="11">
        <f>(B12+D12)/2</f>
        <v>0.19219999999999998</v>
      </c>
      <c r="D12" s="11">
        <v>0.1804</v>
      </c>
      <c r="E12" s="11">
        <f>(D12+F12)/2</f>
        <v>0.18540000000000001</v>
      </c>
      <c r="F12" s="11">
        <v>0.19040000000000001</v>
      </c>
    </row>
    <row r="13" spans="1:14" x14ac:dyDescent="0.25">
      <c r="A13" s="11">
        <f>E7</f>
        <v>0.5</v>
      </c>
      <c r="B13" s="11">
        <v>0.35249999999999998</v>
      </c>
      <c r="C13" s="11">
        <f t="shared" ref="C13:C16" si="0">(B13+D13)/2</f>
        <v>0.31814999999999999</v>
      </c>
      <c r="D13" s="11">
        <v>0.2838</v>
      </c>
      <c r="E13" s="11">
        <f t="shared" ref="E13:E16" si="1">(D13+F13)/2</f>
        <v>0.28259999999999996</v>
      </c>
      <c r="F13" s="11">
        <v>0.28139999999999998</v>
      </c>
    </row>
    <row r="14" spans="1:14" x14ac:dyDescent="0.25">
      <c r="A14" s="11">
        <f>H7</f>
        <v>1.25</v>
      </c>
      <c r="B14" s="11">
        <v>0.5323</v>
      </c>
      <c r="C14" s="11">
        <f t="shared" si="0"/>
        <v>0.46929999999999999</v>
      </c>
      <c r="D14" s="11">
        <v>0.40629999999999999</v>
      </c>
      <c r="E14" s="11">
        <f t="shared" si="1"/>
        <v>0.39724999999999999</v>
      </c>
      <c r="F14" s="11">
        <v>0.38819999999999999</v>
      </c>
    </row>
    <row r="15" spans="1:14" x14ac:dyDescent="0.25">
      <c r="A15" s="11">
        <f>K7</f>
        <v>2.5</v>
      </c>
      <c r="B15" s="11">
        <v>0.59909999999999997</v>
      </c>
      <c r="C15" s="11">
        <f t="shared" si="0"/>
        <v>0.52489999999999992</v>
      </c>
      <c r="D15" s="11">
        <v>0.45069999999999999</v>
      </c>
      <c r="E15" s="11">
        <f t="shared" si="1"/>
        <v>0.43474999999999997</v>
      </c>
      <c r="F15" s="11">
        <v>0.41880000000000001</v>
      </c>
    </row>
    <row r="16" spans="1:14" x14ac:dyDescent="0.25">
      <c r="A16" s="11">
        <f>N7</f>
        <v>10</v>
      </c>
      <c r="B16" s="11">
        <v>0.9446</v>
      </c>
      <c r="C16" s="11">
        <f t="shared" si="0"/>
        <v>0.83560000000000001</v>
      </c>
      <c r="D16" s="11">
        <v>0.72660000000000002</v>
      </c>
      <c r="E16" s="11">
        <f t="shared" si="1"/>
        <v>0.66820000000000002</v>
      </c>
      <c r="F16" s="11">
        <v>0.60980000000000001</v>
      </c>
    </row>
    <row r="18" spans="1:6" x14ac:dyDescent="0.25">
      <c r="B18" s="11" t="s">
        <v>26</v>
      </c>
    </row>
    <row r="19" spans="1:6" x14ac:dyDescent="0.25">
      <c r="A19" s="11" t="s">
        <v>27</v>
      </c>
      <c r="B19" s="11">
        <v>0.217</v>
      </c>
      <c r="C19" s="11">
        <v>0.20399999999999999</v>
      </c>
      <c r="D19" s="11">
        <v>0.19109999999999999</v>
      </c>
      <c r="E19" s="11">
        <v>0.19639999999999999</v>
      </c>
      <c r="F19" s="11">
        <v>0.20169999999999999</v>
      </c>
    </row>
    <row r="20" spans="1:6" x14ac:dyDescent="0.25">
      <c r="A20" s="11" t="s">
        <v>28</v>
      </c>
      <c r="B20" s="11">
        <v>0.20349999999999999</v>
      </c>
      <c r="C20" s="11">
        <v>0.1704</v>
      </c>
      <c r="D20" s="11">
        <v>0.13730000000000001</v>
      </c>
      <c r="E20" s="11">
        <v>0.1273</v>
      </c>
      <c r="F20" s="11">
        <v>0.1173</v>
      </c>
    </row>
    <row r="21" spans="1:6" x14ac:dyDescent="0.25">
      <c r="A21" s="11" t="s">
        <v>29</v>
      </c>
      <c r="B21" s="11">
        <v>-1.3100000000000001E-2</v>
      </c>
      <c r="C21" s="11">
        <v>-1.0699999999999999E-2</v>
      </c>
      <c r="D21" s="11">
        <v>-8.3999999999999995E-3</v>
      </c>
      <c r="E21" s="11">
        <v>-8.0000000000000002E-3</v>
      </c>
      <c r="F21" s="11">
        <v>-7.7000000000000002E-3</v>
      </c>
    </row>
  </sheetData>
  <mergeCells count="1">
    <mergeCell ref="B10:D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Pat Fitzpatrick</cp:lastModifiedBy>
  <dcterms:created xsi:type="dcterms:W3CDTF">2012-07-07T23:48:00Z</dcterms:created>
  <dcterms:modified xsi:type="dcterms:W3CDTF">2016-09-24T06:59:39Z</dcterms:modified>
</cp:coreProperties>
</file>